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608" windowHeight="94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Sheet1!$A$1:$G$203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H136" i="1"/>
  <c r="H93"/>
  <c r="H75"/>
  <c r="H61"/>
  <c r="H42"/>
  <c r="H8"/>
  <c r="D142" l="1"/>
  <c r="E142"/>
  <c r="F142"/>
  <c r="G142"/>
  <c r="G95"/>
  <c r="F200"/>
  <c r="F199"/>
  <c r="F198"/>
  <c r="F196"/>
  <c r="F195"/>
  <c r="F194"/>
  <c r="F185"/>
  <c r="F184"/>
  <c r="F182"/>
  <c r="F186"/>
  <c r="F181"/>
  <c r="F180"/>
  <c r="E201"/>
  <c r="E197"/>
  <c r="D180"/>
  <c r="E8"/>
  <c r="F203" l="1"/>
  <c r="E186"/>
  <c r="G186" s="1"/>
  <c r="E185"/>
  <c r="G185" s="1"/>
  <c r="E184"/>
  <c r="G184" s="1"/>
  <c r="E182"/>
  <c r="G182" s="1"/>
  <c r="E181"/>
  <c r="G181" s="1"/>
  <c r="E180"/>
  <c r="G180" s="1"/>
  <c r="E188" l="1"/>
  <c r="F95"/>
  <c r="D200" l="1"/>
  <c r="E200" s="1"/>
  <c r="D199"/>
  <c r="E199" s="1"/>
  <c r="D198"/>
  <c r="E198" s="1"/>
  <c r="D196"/>
  <c r="E196" s="1"/>
  <c r="D195"/>
  <c r="E195" s="1"/>
  <c r="D194"/>
  <c r="E194" s="1"/>
  <c r="D203" l="1"/>
  <c r="E203" s="1"/>
  <c r="F188"/>
  <c r="G12"/>
  <c r="E95" l="1"/>
  <c r="D95"/>
  <c r="G54"/>
  <c r="E54" l="1"/>
  <c r="G63" l="1"/>
  <c r="F63"/>
  <c r="E63"/>
  <c r="D63" l="1"/>
  <c r="E168"/>
  <c r="E125"/>
  <c r="D54"/>
  <c r="F54"/>
  <c r="G45"/>
  <c r="F45"/>
  <c r="E45"/>
  <c r="D45"/>
  <c r="G68" l="1"/>
  <c r="F68"/>
  <c r="D68"/>
  <c r="E68"/>
  <c r="E35" l="1"/>
  <c r="F35" l="1"/>
  <c r="D35" l="1"/>
  <c r="F12"/>
  <c r="E12"/>
  <c r="D12"/>
  <c r="G35" l="1"/>
  <c r="D188" l="1"/>
  <c r="F189" s="1"/>
  <c r="H170"/>
  <c r="G168"/>
  <c r="F168"/>
  <c r="D168"/>
  <c r="G188" l="1"/>
  <c r="G125"/>
  <c r="F125"/>
  <c r="D125"/>
</calcChain>
</file>

<file path=xl/sharedStrings.xml><?xml version="1.0" encoding="utf-8"?>
<sst xmlns="http://schemas.openxmlformats.org/spreadsheetml/2006/main" count="193" uniqueCount="144">
  <si>
    <t>Receipts</t>
  </si>
  <si>
    <t>43300 · Interest Income</t>
  </si>
  <si>
    <t>61101 · Delegates Travel</t>
  </si>
  <si>
    <t>61104 · Church Visitation Travel</t>
  </si>
  <si>
    <t>61105 · Home Missions Committee</t>
  </si>
  <si>
    <t>61107 · Host Church Expenses</t>
  </si>
  <si>
    <t>61108 · Special Committ Expenses</t>
  </si>
  <si>
    <t>61109 · Delegates and Appointees</t>
  </si>
  <si>
    <t>61111 · Stated Clerk Expenses</t>
  </si>
  <si>
    <t>61112 · Treasurer Expenses</t>
  </si>
  <si>
    <t>61113 · Insurance Premiums</t>
  </si>
  <si>
    <t>61115 · Honorariums/Professional Fees</t>
  </si>
  <si>
    <t>61119 · Diaconal Conference</t>
  </si>
  <si>
    <t>61122 - Website</t>
  </si>
  <si>
    <t>Ministry Share</t>
  </si>
  <si>
    <t>Per Member</t>
  </si>
  <si>
    <t>Student Fund</t>
  </si>
  <si>
    <t>Huron Campus Ministry</t>
  </si>
  <si>
    <t xml:space="preserve">                               Guelph Campus</t>
  </si>
  <si>
    <t xml:space="preserve">                               Waterloo Campus</t>
  </si>
  <si>
    <t xml:space="preserve">                                    Creative Outreach                         </t>
  </si>
  <si>
    <t xml:space="preserve">Total </t>
  </si>
  <si>
    <t>Disbursements</t>
  </si>
  <si>
    <t xml:space="preserve"> Actual</t>
  </si>
  <si>
    <t xml:space="preserve"> Budget</t>
  </si>
  <si>
    <t>Huron Campus Ministry - Guelph Campus</t>
  </si>
  <si>
    <t>43100 · Donations (Incl. Receiptable)</t>
  </si>
  <si>
    <t>43150 - Grants</t>
  </si>
  <si>
    <t>43160 - University</t>
  </si>
  <si>
    <t>43500 · Conferences/Winter Retreat Fees</t>
  </si>
  <si>
    <t>Total Receipts</t>
  </si>
  <si>
    <t>613022 - University Services</t>
  </si>
  <si>
    <t>61303 - Program Expenses</t>
  </si>
  <si>
    <t>613031 - Publicity</t>
  </si>
  <si>
    <t>613 P · Personnel</t>
  </si>
  <si>
    <t>61301 · Payroll Expenses/Benefits</t>
  </si>
  <si>
    <t>61307 · Training and Conferences</t>
  </si>
  <si>
    <t>61311 · Housing Allowance</t>
  </si>
  <si>
    <t>Huron Campus Ministry - Waterloo Campus</t>
  </si>
  <si>
    <t>61117 · Pastors' Retreat</t>
  </si>
  <si>
    <t>43000 · Ministry Shares from Churches</t>
  </si>
  <si>
    <t>Jan-Jun YTD</t>
  </si>
  <si>
    <t>Budget</t>
  </si>
  <si>
    <t>Budget for Classis Huron</t>
  </si>
  <si>
    <t>61210 Church Plants</t>
  </si>
  <si>
    <t>61220 Creative Ourteach</t>
  </si>
  <si>
    <t>61121 Student Fund</t>
  </si>
  <si>
    <t>Youth Ministry Team</t>
  </si>
  <si>
    <t>61110 - Classis Leadership Development</t>
  </si>
  <si>
    <t xml:space="preserve">Total Disbursements </t>
  </si>
  <si>
    <t>61142 Spring Leadership Studio</t>
  </si>
  <si>
    <t>61144 Fall Leadership Studio</t>
  </si>
  <si>
    <t>61146 Fall Retreat</t>
  </si>
  <si>
    <t>61148 Bursary</t>
  </si>
  <si>
    <t>61150 Youth Leadership Support</t>
  </si>
  <si>
    <t>61160 General Administration</t>
  </si>
  <si>
    <t>Actual</t>
  </si>
  <si>
    <t>Classis Huron Student Fund</t>
  </si>
  <si>
    <t>Classis Huron Youth Ministry Team</t>
  </si>
  <si>
    <t xml:space="preserve">Ministry Shares </t>
  </si>
  <si>
    <t>43250 - Safe Church Grants</t>
  </si>
  <si>
    <t>44110 Ministry Shares</t>
  </si>
  <si>
    <t>44144 Fall Leadership Studio</t>
  </si>
  <si>
    <t>44146 Fall Retreat</t>
  </si>
  <si>
    <t>43550 · Ministry shares from Churches</t>
  </si>
  <si>
    <t>633 A · Administration</t>
  </si>
  <si>
    <t>63302 · Office Supplies &amp; Expenses</t>
  </si>
  <si>
    <t>633021 - Office Services</t>
  </si>
  <si>
    <t>633022 - University Services</t>
  </si>
  <si>
    <t>633031 - Publicity</t>
  </si>
  <si>
    <t>63306 · Telephone</t>
  </si>
  <si>
    <t>63316 · Automobile</t>
  </si>
  <si>
    <t>63317 · Liability Insurance</t>
  </si>
  <si>
    <t>63318 · CRCMA &amp; CCCC Dues</t>
  </si>
  <si>
    <t>63323 · Computer/Software/Services</t>
  </si>
  <si>
    <t>633 M · Ministry Areas</t>
  </si>
  <si>
    <t>63310 · Hospitality</t>
  </si>
  <si>
    <t>63312 · Worship</t>
  </si>
  <si>
    <t>63321 · Caring/Fellowship</t>
  </si>
  <si>
    <t>63324 · Conferences</t>
  </si>
  <si>
    <t>611121 · Treasurer Software</t>
  </si>
  <si>
    <t>43230 Student Fund</t>
  </si>
  <si>
    <t>63309 · Faith Formation</t>
  </si>
  <si>
    <t>Education</t>
  </si>
  <si>
    <t>Soup &amp; Speaker</t>
  </si>
  <si>
    <t>63322 · Events</t>
  </si>
  <si>
    <t>43010 Min. Shares Church Plants</t>
  </si>
  <si>
    <t>43020 Min. Shares Creative Ourteach</t>
  </si>
  <si>
    <t>61300 · Salaries &amp; Housing</t>
  </si>
  <si>
    <t>43130 - CRCNA Resonate</t>
  </si>
  <si>
    <t>Resonate Global Missions - Church Plants</t>
  </si>
  <si>
    <t>For The Year Ending December 31, 2019</t>
  </si>
  <si>
    <t>61103 · Classical Ministry Committee</t>
  </si>
  <si>
    <t>61106 - Classis Administrators Day</t>
  </si>
  <si>
    <t>611081 - Regional Pastors</t>
  </si>
  <si>
    <t>61118 · Safe Church Team</t>
  </si>
  <si>
    <t>Safe Church</t>
  </si>
  <si>
    <t>Youth Champion</t>
  </si>
  <si>
    <t>43180 - Interest Income</t>
  </si>
  <si>
    <t>43600 - Classis Huron Balance Transfer</t>
  </si>
  <si>
    <t>610 A - Administration</t>
  </si>
  <si>
    <t>61010 - Office Services</t>
  </si>
  <si>
    <t>61020 · Fundraising/Partnership</t>
  </si>
  <si>
    <t>61030 · Telephone</t>
  </si>
  <si>
    <t>61040 · Automobile</t>
  </si>
  <si>
    <t>61050 · Liability Insurance</t>
  </si>
  <si>
    <t>61060 · CRCMA &amp; CCCC Dues</t>
  </si>
  <si>
    <t>61070 · Miscellaneous</t>
  </si>
  <si>
    <t>61080 · Computer/Software/Services</t>
  </si>
  <si>
    <t>610801 - Website Development</t>
  </si>
  <si>
    <t>61100 · Transportation &amp; Parking</t>
  </si>
  <si>
    <t>620 M · Ministry Areas</t>
  </si>
  <si>
    <t>62010 · Faith Formation</t>
  </si>
  <si>
    <t>62020 · Hospitality</t>
  </si>
  <si>
    <t>62030 · Worship</t>
  </si>
  <si>
    <t>62040 · Social Justice</t>
  </si>
  <si>
    <t>62050 · Leadership Development</t>
  </si>
  <si>
    <t>62060 · Caring/Fellowship</t>
  </si>
  <si>
    <t>62070 · Conferences</t>
  </si>
  <si>
    <t>630 P · Personnel</t>
  </si>
  <si>
    <t>63010 · Salaries &amp; Housing</t>
  </si>
  <si>
    <t>63020 · Payroll Expenses/Benefits</t>
  </si>
  <si>
    <t>63030 · Training and Conferences</t>
  </si>
  <si>
    <t>63040 · Housing Allowance</t>
  </si>
  <si>
    <t>47000 · Ministry Shares from Churches</t>
  </si>
  <si>
    <t>47100 - CRCNA Resonate</t>
  </si>
  <si>
    <t>47300 · Donations (Incl. Receiptable)</t>
  </si>
  <si>
    <t>47305 · Donations - Church Offerrings</t>
  </si>
  <si>
    <t>47400 - Grants</t>
  </si>
  <si>
    <t>475000 - University</t>
  </si>
  <si>
    <t>Increase</t>
  </si>
  <si>
    <t>611031 - Bridge App</t>
  </si>
  <si>
    <t>Members</t>
  </si>
  <si>
    <t>% Change</t>
  </si>
  <si>
    <t>Creative Outreach</t>
  </si>
  <si>
    <t>Change</t>
  </si>
  <si>
    <t>Classis - General Fund</t>
  </si>
  <si>
    <t>Missions Committee</t>
  </si>
  <si>
    <t>2019 Ministry Shares in $</t>
  </si>
  <si>
    <t>Guelph Campus</t>
  </si>
  <si>
    <t>Waterloo Campus</t>
  </si>
  <si>
    <t>43200 - Miscellaneous Income</t>
  </si>
  <si>
    <t>2018 Yearbook # of members</t>
  </si>
  <si>
    <t>Ministry Shares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</si>
</sst>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(* #,##0_);_(* \(#,##0\);_(* &quot;-&quot;??_);_(@_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4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49" fontId="3" fillId="0" borderId="0" xfId="0" applyNumberFormat="1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49" fontId="2" fillId="0" borderId="0" xfId="0" applyNumberFormat="1" applyFont="1" applyBorder="1" applyAlignment="1">
      <alignment horizontal="center"/>
    </xf>
    <xf numFmtId="165" fontId="3" fillId="0" borderId="0" xfId="0" applyNumberFormat="1" applyFont="1"/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/>
    <xf numFmtId="165" fontId="6" fillId="0" borderId="0" xfId="0" applyNumberFormat="1" applyFont="1"/>
    <xf numFmtId="49" fontId="5" fillId="0" borderId="0" xfId="0" applyNumberFormat="1" applyFont="1"/>
    <xf numFmtId="0" fontId="8" fillId="0" borderId="0" xfId="0" applyNumberFormat="1" applyFont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0" fillId="0" borderId="0" xfId="0" applyNumberFormat="1" applyFont="1"/>
    <xf numFmtId="49" fontId="11" fillId="0" borderId="0" xfId="0" applyNumberFormat="1" applyFont="1" applyBorder="1" applyAlignment="1">
      <alignment horizontal="center"/>
    </xf>
    <xf numFmtId="0" fontId="12" fillId="0" borderId="0" xfId="0" applyFont="1"/>
    <xf numFmtId="49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NumberFormat="1" applyFont="1"/>
    <xf numFmtId="0" fontId="9" fillId="0" borderId="0" xfId="0" applyNumberFormat="1" applyFont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12" fillId="0" borderId="0" xfId="0" applyNumberFormat="1" applyFont="1" applyBorder="1"/>
    <xf numFmtId="165" fontId="12" fillId="0" borderId="0" xfId="0" applyNumberFormat="1" applyFont="1"/>
    <xf numFmtId="0" fontId="8" fillId="0" borderId="0" xfId="0" applyFont="1"/>
    <xf numFmtId="49" fontId="12" fillId="0" borderId="0" xfId="0" applyNumberFormat="1" applyFont="1" applyAlignment="1">
      <alignment horizontal="center"/>
    </xf>
    <xf numFmtId="0" fontId="12" fillId="0" borderId="0" xfId="0" applyNumberFormat="1" applyFont="1"/>
    <xf numFmtId="0" fontId="4" fillId="0" borderId="0" xfId="0" applyFont="1"/>
    <xf numFmtId="0" fontId="12" fillId="0" borderId="3" xfId="0" applyFont="1" applyBorder="1"/>
    <xf numFmtId="164" fontId="6" fillId="0" borderId="0" xfId="0" applyNumberFormat="1" applyFont="1"/>
    <xf numFmtId="164" fontId="7" fillId="0" borderId="0" xfId="0" applyNumberFormat="1" applyFont="1"/>
    <xf numFmtId="164" fontId="12" fillId="0" borderId="1" xfId="0" applyNumberFormat="1" applyFont="1" applyBorder="1"/>
    <xf numFmtId="164" fontId="12" fillId="0" borderId="0" xfId="0" applyNumberFormat="1" applyFont="1" applyBorder="1"/>
    <xf numFmtId="164" fontId="0" fillId="0" borderId="0" xfId="0" applyNumberFormat="1"/>
    <xf numFmtId="164" fontId="6" fillId="0" borderId="0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4" fillId="0" borderId="0" xfId="0" applyNumberFormat="1" applyFont="1"/>
    <xf numFmtId="164" fontId="12" fillId="0" borderId="2" xfId="0" applyNumberFormat="1" applyFont="1" applyBorder="1"/>
    <xf numFmtId="164" fontId="4" fillId="0" borderId="0" xfId="0" applyNumberFormat="1" applyFont="1" applyBorder="1" applyAlignment="1">
      <alignment horizontal="center"/>
    </xf>
    <xf numFmtId="166" fontId="0" fillId="0" borderId="0" xfId="2" applyNumberFormat="1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8" fillId="0" borderId="0" xfId="0" applyNumberFormat="1" applyFont="1"/>
    <xf numFmtId="0" fontId="19" fillId="0" borderId="0" xfId="0" applyFont="1"/>
    <xf numFmtId="164" fontId="4" fillId="0" borderId="1" xfId="0" applyNumberFormat="1" applyFont="1" applyBorder="1"/>
    <xf numFmtId="167" fontId="0" fillId="0" borderId="0" xfId="3" applyNumberFormat="1" applyFont="1" applyAlignment="1">
      <alignment horizontal="left" indent="1"/>
    </xf>
    <xf numFmtId="10" fontId="0" fillId="0" borderId="0" xfId="0" applyNumberFormat="1"/>
    <xf numFmtId="43" fontId="12" fillId="0" borderId="0" xfId="3" applyFont="1"/>
    <xf numFmtId="0" fontId="1" fillId="0" borderId="0" xfId="0" applyFont="1" applyAlignment="1">
      <alignment horizontal="right"/>
    </xf>
    <xf numFmtId="43" fontId="12" fillId="0" borderId="3" xfId="3" applyFont="1" applyBorder="1"/>
    <xf numFmtId="43" fontId="0" fillId="0" borderId="0" xfId="3" applyFont="1"/>
    <xf numFmtId="0" fontId="20" fillId="0" borderId="0" xfId="0" applyFont="1"/>
    <xf numFmtId="0" fontId="8" fillId="0" borderId="3" xfId="0" applyFont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165" fontId="9" fillId="0" borderId="0" xfId="0" applyNumberFormat="1" applyFont="1" applyAlignment="1">
      <alignment horizontal="center" wrapText="1"/>
    </xf>
    <xf numFmtId="43" fontId="0" fillId="0" borderId="0" xfId="3" applyFont="1" applyAlignment="1">
      <alignment horizontal="center"/>
    </xf>
    <xf numFmtId="43" fontId="12" fillId="0" borderId="0" xfId="3" applyFont="1" applyAlignment="1">
      <alignment horizontal="center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topLeftCell="A181" workbookViewId="0">
      <selection activeCell="H170" sqref="H170"/>
    </sheetView>
  </sheetViews>
  <sheetFormatPr defaultRowHeight="14.4"/>
  <cols>
    <col min="1" max="1" width="5.6640625" customWidth="1"/>
    <col min="2" max="2" width="26.88671875" bestFit="1" customWidth="1"/>
    <col min="4" max="4" width="11.5546875" customWidth="1"/>
    <col min="5" max="5" width="9.33203125" style="1" bestFit="1" customWidth="1"/>
    <col min="6" max="6" width="12.33203125" bestFit="1" customWidth="1"/>
    <col min="7" max="7" width="12.6640625" customWidth="1"/>
    <col min="8" max="8" width="12" bestFit="1" customWidth="1"/>
    <col min="9" max="9" width="10.5546875" bestFit="1" customWidth="1"/>
  </cols>
  <sheetData>
    <row r="1" spans="1:9" ht="17.399999999999999">
      <c r="A1" s="1"/>
      <c r="B1" s="23" t="s">
        <v>43</v>
      </c>
      <c r="C1" s="1"/>
      <c r="D1" s="1"/>
      <c r="F1" s="1"/>
      <c r="G1" s="1"/>
    </row>
    <row r="2" spans="1:9" ht="15.6">
      <c r="A2" s="1"/>
      <c r="B2" s="17" t="s">
        <v>91</v>
      </c>
      <c r="C2" s="1"/>
      <c r="D2" s="1"/>
      <c r="F2" s="1"/>
      <c r="G2" s="6"/>
    </row>
    <row r="3" spans="1:9" s="1" customFormat="1" ht="15.6">
      <c r="B3" s="17" t="s">
        <v>142</v>
      </c>
      <c r="D3" s="15">
        <v>4079</v>
      </c>
      <c r="G3" s="6"/>
    </row>
    <row r="4" spans="1:9" s="1" customFormat="1" ht="15.6">
      <c r="B4" s="17"/>
      <c r="G4" s="6"/>
      <c r="H4" s="24"/>
    </row>
    <row r="5" spans="1:9">
      <c r="A5" s="1"/>
      <c r="B5" s="1"/>
      <c r="C5" s="1"/>
      <c r="D5" s="24">
        <v>2017</v>
      </c>
      <c r="E5" s="24">
        <v>2018</v>
      </c>
      <c r="F5" s="24">
        <v>2018</v>
      </c>
      <c r="G5" s="24">
        <v>2019</v>
      </c>
      <c r="H5" s="24">
        <v>2019</v>
      </c>
    </row>
    <row r="6" spans="1:9" ht="27">
      <c r="A6" s="3"/>
      <c r="B6" s="20" t="s">
        <v>136</v>
      </c>
      <c r="C6" s="3"/>
      <c r="D6" s="25" t="s">
        <v>23</v>
      </c>
      <c r="E6" s="25" t="s">
        <v>24</v>
      </c>
      <c r="F6" s="28" t="s">
        <v>41</v>
      </c>
      <c r="G6" s="26" t="s">
        <v>42</v>
      </c>
      <c r="H6" s="26" t="s">
        <v>143</v>
      </c>
    </row>
    <row r="7" spans="1:9">
      <c r="A7" s="11" t="s">
        <v>0</v>
      </c>
      <c r="B7" s="1"/>
      <c r="C7" s="2"/>
      <c r="D7" s="7"/>
      <c r="E7" s="7"/>
      <c r="F7" s="7"/>
      <c r="G7" s="7"/>
    </row>
    <row r="8" spans="1:9">
      <c r="A8" s="2"/>
      <c r="B8" s="9" t="s">
        <v>40</v>
      </c>
      <c r="C8" s="9"/>
      <c r="D8" s="38">
        <v>40887</v>
      </c>
      <c r="E8" s="38">
        <f>39450+6000</f>
        <v>45450</v>
      </c>
      <c r="F8" s="38">
        <v>33777</v>
      </c>
      <c r="G8" s="38">
        <v>38000</v>
      </c>
      <c r="H8" s="32">
        <f>ROUND(G8/$D$3,2)</f>
        <v>9.32</v>
      </c>
    </row>
    <row r="9" spans="1:9" s="1" customFormat="1">
      <c r="A9" s="2"/>
      <c r="B9" s="9" t="s">
        <v>141</v>
      </c>
      <c r="C9" s="9"/>
      <c r="D9" s="38"/>
      <c r="E9" s="38"/>
      <c r="F9" s="38"/>
      <c r="G9" s="55"/>
      <c r="H9" s="32"/>
    </row>
    <row r="10" spans="1:9" s="1" customFormat="1">
      <c r="A10" s="2"/>
      <c r="B10" s="9" t="s">
        <v>60</v>
      </c>
      <c r="C10" s="9"/>
      <c r="D10" s="38">
        <v>195</v>
      </c>
      <c r="E10" s="38"/>
      <c r="F10" s="38"/>
      <c r="G10" s="38"/>
    </row>
    <row r="11" spans="1:9" ht="15" thickBot="1">
      <c r="A11" s="2"/>
      <c r="B11" s="9" t="s">
        <v>1</v>
      </c>
      <c r="C11" s="9"/>
      <c r="D11" s="38">
        <v>2821</v>
      </c>
      <c r="E11" s="39"/>
      <c r="F11" s="49">
        <v>1467</v>
      </c>
      <c r="G11" s="38"/>
      <c r="I11" s="16"/>
    </row>
    <row r="12" spans="1:9" ht="15" thickBot="1">
      <c r="A12" s="11" t="s">
        <v>30</v>
      </c>
      <c r="B12" s="19"/>
      <c r="C12" s="9"/>
      <c r="D12" s="40">
        <f>SUM(D8:D11)</f>
        <v>43903</v>
      </c>
      <c r="E12" s="40">
        <f>SUM(E8:E11)</f>
        <v>45450</v>
      </c>
      <c r="F12" s="57">
        <f>SUM(F8:F11)</f>
        <v>35244</v>
      </c>
      <c r="G12" s="57">
        <f>SUM(G8:G11)</f>
        <v>38000</v>
      </c>
      <c r="H12" s="19"/>
      <c r="I12" s="16"/>
    </row>
    <row r="13" spans="1:9" s="1" customFormat="1">
      <c r="A13" s="9"/>
      <c r="B13" s="19"/>
      <c r="C13" s="9"/>
      <c r="D13" s="41"/>
      <c r="E13" s="41"/>
      <c r="F13" s="41"/>
      <c r="G13" s="41"/>
      <c r="H13" s="19"/>
      <c r="I13" s="16"/>
    </row>
    <row r="14" spans="1:9">
      <c r="A14" s="11" t="s">
        <v>22</v>
      </c>
      <c r="B14" s="9"/>
      <c r="C14" s="9"/>
      <c r="D14" s="38"/>
      <c r="E14" s="38"/>
      <c r="F14" s="38"/>
      <c r="G14" s="38"/>
      <c r="H14" s="19"/>
    </row>
    <row r="15" spans="1:9">
      <c r="A15" s="9"/>
      <c r="B15" s="9" t="s">
        <v>2</v>
      </c>
      <c r="C15" s="9"/>
      <c r="D15" s="38">
        <v>2549</v>
      </c>
      <c r="E15" s="38">
        <v>3000</v>
      </c>
      <c r="F15" s="38">
        <v>417</v>
      </c>
      <c r="G15" s="38">
        <v>2500</v>
      </c>
      <c r="H15" s="19"/>
    </row>
    <row r="16" spans="1:9">
      <c r="A16" s="9"/>
      <c r="B16" s="9" t="s">
        <v>92</v>
      </c>
      <c r="C16" s="9"/>
      <c r="D16" s="38">
        <v>8123</v>
      </c>
      <c r="E16" s="38">
        <v>5000</v>
      </c>
      <c r="F16" s="38">
        <v>921.92</v>
      </c>
      <c r="G16" s="38">
        <v>5000</v>
      </c>
      <c r="H16" s="19"/>
    </row>
    <row r="17" spans="1:10" s="1" customFormat="1">
      <c r="A17" s="9"/>
      <c r="B17" s="9" t="s">
        <v>131</v>
      </c>
      <c r="C17" s="9"/>
      <c r="D17" s="38"/>
      <c r="E17" s="38"/>
      <c r="F17" s="38">
        <v>6000</v>
      </c>
      <c r="G17" s="38"/>
      <c r="H17" s="19"/>
    </row>
    <row r="18" spans="1:10">
      <c r="A18" s="9"/>
      <c r="B18" s="9" t="s">
        <v>3</v>
      </c>
      <c r="C18" s="9"/>
      <c r="D18" s="38"/>
      <c r="E18" s="38">
        <v>500</v>
      </c>
      <c r="F18" s="38">
        <v>252</v>
      </c>
      <c r="G18" s="38">
        <v>500</v>
      </c>
      <c r="H18" s="19"/>
    </row>
    <row r="19" spans="1:10">
      <c r="A19" s="9"/>
      <c r="B19" s="9" t="s">
        <v>4</v>
      </c>
      <c r="C19" s="9"/>
      <c r="D19" s="38">
        <v>402</v>
      </c>
      <c r="E19" s="38">
        <v>750</v>
      </c>
      <c r="F19" s="38"/>
      <c r="G19" s="38">
        <v>500</v>
      </c>
      <c r="H19" s="19"/>
    </row>
    <row r="20" spans="1:10" s="1" customFormat="1">
      <c r="A20" s="9"/>
      <c r="B20" s="9" t="s">
        <v>93</v>
      </c>
      <c r="C20" s="9"/>
      <c r="D20" s="38">
        <v>1241</v>
      </c>
      <c r="E20" s="38"/>
      <c r="F20" s="38"/>
      <c r="G20" s="38">
        <v>1500</v>
      </c>
      <c r="H20" s="19"/>
    </row>
    <row r="21" spans="1:10">
      <c r="A21" s="9"/>
      <c r="B21" s="9" t="s">
        <v>5</v>
      </c>
      <c r="C21" s="9"/>
      <c r="D21" s="38">
        <v>2630</v>
      </c>
      <c r="E21" s="38">
        <v>4500</v>
      </c>
      <c r="F21" s="38">
        <v>2280</v>
      </c>
      <c r="G21" s="38">
        <v>3000</v>
      </c>
      <c r="H21" s="19"/>
    </row>
    <row r="22" spans="1:10">
      <c r="A22" s="9"/>
      <c r="B22" s="9" t="s">
        <v>6</v>
      </c>
      <c r="C22" s="9"/>
      <c r="D22" s="38">
        <v>2007</v>
      </c>
      <c r="E22" s="38">
        <v>1000</v>
      </c>
      <c r="F22" s="38"/>
      <c r="G22" s="38">
        <v>500</v>
      </c>
      <c r="H22" s="19"/>
    </row>
    <row r="23" spans="1:10" s="1" customFormat="1">
      <c r="A23" s="9"/>
      <c r="B23" s="9" t="s">
        <v>94</v>
      </c>
      <c r="C23" s="9"/>
      <c r="D23" s="38">
        <v>360</v>
      </c>
      <c r="E23" s="38"/>
      <c r="F23" s="38">
        <v>580</v>
      </c>
      <c r="G23" s="38">
        <v>700</v>
      </c>
      <c r="H23" s="19"/>
    </row>
    <row r="24" spans="1:10">
      <c r="A24" s="9"/>
      <c r="B24" s="9" t="s">
        <v>7</v>
      </c>
      <c r="C24" s="9"/>
      <c r="D24" s="38">
        <v>244</v>
      </c>
      <c r="E24" s="38">
        <v>500</v>
      </c>
      <c r="F24" s="38">
        <v>253</v>
      </c>
      <c r="G24" s="38">
        <v>500</v>
      </c>
      <c r="H24" s="19"/>
    </row>
    <row r="25" spans="1:10" s="1" customFormat="1">
      <c r="A25" s="9"/>
      <c r="B25" s="9" t="s">
        <v>48</v>
      </c>
      <c r="C25" s="9"/>
      <c r="D25" s="38">
        <v>350</v>
      </c>
      <c r="E25" s="38">
        <v>1000</v>
      </c>
      <c r="F25" s="38"/>
      <c r="G25" s="38">
        <v>750</v>
      </c>
      <c r="H25" s="19"/>
    </row>
    <row r="26" spans="1:10">
      <c r="A26" s="9"/>
      <c r="B26" s="9" t="s">
        <v>8</v>
      </c>
      <c r="C26" s="9"/>
      <c r="D26" s="38">
        <v>2355</v>
      </c>
      <c r="E26" s="38">
        <v>1000</v>
      </c>
      <c r="F26" s="38">
        <v>403</v>
      </c>
      <c r="G26" s="38">
        <v>1000</v>
      </c>
      <c r="H26" s="19"/>
    </row>
    <row r="27" spans="1:10">
      <c r="A27" s="9"/>
      <c r="B27" s="9" t="s">
        <v>9</v>
      </c>
      <c r="C27" s="9"/>
      <c r="D27" s="38">
        <v>803</v>
      </c>
      <c r="E27" s="38">
        <v>1000</v>
      </c>
      <c r="F27" s="38">
        <v>395</v>
      </c>
      <c r="G27" s="38">
        <v>1000</v>
      </c>
      <c r="H27" s="19"/>
    </row>
    <row r="28" spans="1:10" s="1" customFormat="1">
      <c r="A28" s="9"/>
      <c r="B28" s="9" t="s">
        <v>80</v>
      </c>
      <c r="C28" s="9"/>
      <c r="D28" s="38">
        <v>737</v>
      </c>
      <c r="E28" s="38">
        <v>800</v>
      </c>
      <c r="F28" s="38">
        <v>448</v>
      </c>
      <c r="G28" s="38">
        <v>800</v>
      </c>
      <c r="H28" s="19"/>
    </row>
    <row r="29" spans="1:10">
      <c r="A29" s="9"/>
      <c r="B29" s="9" t="s">
        <v>10</v>
      </c>
      <c r="C29" s="9"/>
      <c r="D29" s="38">
        <v>2500</v>
      </c>
      <c r="E29" s="38">
        <v>2500</v>
      </c>
      <c r="F29" s="38">
        <v>2500</v>
      </c>
      <c r="G29" s="38">
        <v>2500</v>
      </c>
      <c r="H29" s="19"/>
    </row>
    <row r="30" spans="1:10">
      <c r="A30" s="9"/>
      <c r="B30" s="9" t="s">
        <v>11</v>
      </c>
      <c r="C30" s="9"/>
      <c r="D30" s="38">
        <v>14000</v>
      </c>
      <c r="E30" s="38">
        <v>15000</v>
      </c>
      <c r="F30" s="38">
        <v>7500</v>
      </c>
      <c r="G30" s="38">
        <v>18500</v>
      </c>
      <c r="H30" s="19"/>
      <c r="I30" t="s">
        <v>96</v>
      </c>
      <c r="J30" t="s">
        <v>97</v>
      </c>
    </row>
    <row r="31" spans="1:10">
      <c r="A31" s="9"/>
      <c r="B31" s="9" t="s">
        <v>39</v>
      </c>
      <c r="C31" s="9"/>
      <c r="D31" s="38">
        <v>700</v>
      </c>
      <c r="E31" s="38">
        <v>1000</v>
      </c>
      <c r="F31" s="38"/>
      <c r="G31" s="38">
        <v>1000</v>
      </c>
      <c r="H31" s="19"/>
    </row>
    <row r="32" spans="1:10">
      <c r="A32" s="9"/>
      <c r="B32" s="9" t="s">
        <v>95</v>
      </c>
      <c r="C32" s="9"/>
      <c r="D32" s="38">
        <v>1183</v>
      </c>
      <c r="E32" s="38">
        <v>1400</v>
      </c>
      <c r="F32" s="38">
        <v>450</v>
      </c>
      <c r="G32" s="49">
        <v>1200</v>
      </c>
      <c r="H32" s="19"/>
    </row>
    <row r="33" spans="1:9">
      <c r="A33" s="9"/>
      <c r="B33" s="9" t="s">
        <v>12</v>
      </c>
      <c r="C33" s="9"/>
      <c r="D33" s="38">
        <v>0</v>
      </c>
      <c r="E33" s="38"/>
      <c r="F33" s="38">
        <v>120</v>
      </c>
      <c r="G33" s="38">
        <v>200</v>
      </c>
      <c r="H33" s="19"/>
    </row>
    <row r="34" spans="1:9" ht="15" thickBot="1">
      <c r="A34" s="9"/>
      <c r="B34" s="9" t="s">
        <v>13</v>
      </c>
      <c r="C34" s="9"/>
      <c r="D34" s="38">
        <v>95</v>
      </c>
      <c r="E34" s="38">
        <v>500</v>
      </c>
      <c r="F34" s="38">
        <v>95</v>
      </c>
      <c r="G34" s="38">
        <v>300</v>
      </c>
      <c r="H34" s="19"/>
    </row>
    <row r="35" spans="1:9" ht="15" thickBot="1">
      <c r="A35" s="11" t="s">
        <v>49</v>
      </c>
      <c r="B35" s="19"/>
      <c r="C35" s="19"/>
      <c r="D35" s="40">
        <f>SUM(D15:D34)</f>
        <v>40279</v>
      </c>
      <c r="E35" s="40">
        <f>SUM(E15:E34)</f>
        <v>39450</v>
      </c>
      <c r="F35" s="40">
        <f>SUM(F15:F34)</f>
        <v>22614.92</v>
      </c>
      <c r="G35" s="40">
        <f>SUM(G15:G34)</f>
        <v>41950</v>
      </c>
      <c r="H35" s="32"/>
      <c r="I35" s="5"/>
    </row>
    <row r="36" spans="1:9" s="1" customFormat="1">
      <c r="A36" s="11"/>
      <c r="B36" s="19"/>
      <c r="C36" s="19"/>
      <c r="D36" s="41"/>
      <c r="E36" s="41"/>
      <c r="F36" s="41"/>
      <c r="G36" s="41"/>
      <c r="H36" s="19"/>
      <c r="I36" s="5"/>
    </row>
    <row r="37" spans="1:9" s="1" customFormat="1">
      <c r="A37" s="11"/>
      <c r="B37" s="19"/>
      <c r="C37" s="19"/>
      <c r="D37" s="31"/>
      <c r="E37" s="31"/>
      <c r="F37" s="31"/>
      <c r="G37" s="31"/>
      <c r="H37" s="19"/>
      <c r="I37" s="5"/>
    </row>
    <row r="38" spans="1:9" s="1" customFormat="1">
      <c r="A38" s="19"/>
      <c r="B38" s="19"/>
      <c r="C38" s="19"/>
      <c r="D38" s="31"/>
      <c r="E38" s="31"/>
      <c r="F38" s="31"/>
      <c r="G38" s="31"/>
      <c r="H38" s="19"/>
      <c r="I38" s="5"/>
    </row>
    <row r="39" spans="1:9" s="1" customFormat="1" ht="15.6">
      <c r="B39" s="27" t="s">
        <v>58</v>
      </c>
      <c r="D39" s="24">
        <v>2017</v>
      </c>
      <c r="E39" s="12">
        <v>2018</v>
      </c>
      <c r="F39" s="24">
        <v>2018</v>
      </c>
      <c r="G39" s="24">
        <v>2019</v>
      </c>
      <c r="I39" s="5"/>
    </row>
    <row r="40" spans="1:9" s="1" customFormat="1">
      <c r="B40" s="21"/>
      <c r="D40" s="13" t="s">
        <v>23</v>
      </c>
      <c r="E40" s="13" t="s">
        <v>24</v>
      </c>
      <c r="F40" s="28" t="s">
        <v>41</v>
      </c>
      <c r="G40" s="14" t="s">
        <v>42</v>
      </c>
      <c r="I40" s="5"/>
    </row>
    <row r="41" spans="1:9" s="1" customFormat="1">
      <c r="A41" s="11" t="s">
        <v>0</v>
      </c>
      <c r="B41" s="19"/>
      <c r="C41" s="19"/>
      <c r="D41" s="31"/>
      <c r="E41" s="31"/>
      <c r="F41" s="31"/>
      <c r="G41" s="31"/>
      <c r="I41" s="5"/>
    </row>
    <row r="42" spans="1:9" s="1" customFormat="1">
      <c r="A42" s="19"/>
      <c r="B42" s="19" t="s">
        <v>61</v>
      </c>
      <c r="C42" s="19"/>
      <c r="D42" s="41">
        <v>18797</v>
      </c>
      <c r="E42" s="41">
        <v>19550</v>
      </c>
      <c r="F42" s="41">
        <v>16567</v>
      </c>
      <c r="G42" s="41">
        <v>22500</v>
      </c>
      <c r="H42" s="32">
        <f>ROUND(G42/$D$3,2)</f>
        <v>5.52</v>
      </c>
      <c r="I42" s="5">
        <v>0</v>
      </c>
    </row>
    <row r="43" spans="1:9" s="1" customFormat="1">
      <c r="A43" s="19"/>
      <c r="B43" s="19" t="s">
        <v>62</v>
      </c>
      <c r="C43" s="19"/>
      <c r="D43" s="41">
        <v>2928</v>
      </c>
      <c r="E43" s="41"/>
      <c r="F43" s="41">
        <v>1714</v>
      </c>
      <c r="G43" s="41"/>
      <c r="I43" s="5"/>
    </row>
    <row r="44" spans="1:9" s="1" customFormat="1" ht="15" thickBot="1">
      <c r="A44" s="19"/>
      <c r="B44" s="19" t="s">
        <v>63</v>
      </c>
      <c r="C44" s="19"/>
      <c r="D44" s="41">
        <v>46206</v>
      </c>
      <c r="E44" s="41"/>
      <c r="F44" s="41">
        <v>765</v>
      </c>
      <c r="G44" s="41"/>
      <c r="I44" s="5"/>
    </row>
    <row r="45" spans="1:9" s="1" customFormat="1" ht="15" thickBot="1">
      <c r="A45" s="11" t="s">
        <v>30</v>
      </c>
      <c r="B45" s="19"/>
      <c r="C45" s="19"/>
      <c r="D45" s="40">
        <f>SUM(D42:D44)</f>
        <v>67931</v>
      </c>
      <c r="E45" s="40">
        <f>SUM(E42:E44)</f>
        <v>19550</v>
      </c>
      <c r="F45" s="40">
        <f>SUM(F42:F44)</f>
        <v>19046</v>
      </c>
      <c r="G45" s="40">
        <f>SUM(G42:G44)</f>
        <v>22500</v>
      </c>
      <c r="H45" s="5"/>
      <c r="I45" s="5"/>
    </row>
    <row r="46" spans="1:9" s="1" customFormat="1">
      <c r="A46" s="19"/>
      <c r="B46" s="19"/>
      <c r="C46" s="19"/>
      <c r="D46" s="41"/>
      <c r="E46" s="41"/>
      <c r="F46" s="41"/>
      <c r="G46" s="41"/>
      <c r="I46" s="5"/>
    </row>
    <row r="47" spans="1:9" s="1" customFormat="1">
      <c r="A47" s="11" t="s">
        <v>22</v>
      </c>
      <c r="B47" s="19"/>
      <c r="C47" s="19"/>
      <c r="D47" s="41"/>
      <c r="E47" s="41"/>
      <c r="F47" s="41"/>
      <c r="G47" s="41"/>
      <c r="I47" s="5"/>
    </row>
    <row r="48" spans="1:9" s="1" customFormat="1">
      <c r="A48" s="19"/>
      <c r="B48" s="19" t="s">
        <v>50</v>
      </c>
      <c r="C48" s="19"/>
      <c r="D48" s="41">
        <v>-565</v>
      </c>
      <c r="E48" s="42"/>
      <c r="F48" s="41"/>
      <c r="G48" s="42">
        <v>500</v>
      </c>
      <c r="I48" s="5"/>
    </row>
    <row r="49" spans="1:9" s="1" customFormat="1">
      <c r="A49" s="19"/>
      <c r="B49" s="19" t="s">
        <v>51</v>
      </c>
      <c r="C49" s="19"/>
      <c r="D49" s="41">
        <v>5955</v>
      </c>
      <c r="E49" s="42">
        <v>1700</v>
      </c>
      <c r="F49" s="41">
        <v>1210</v>
      </c>
      <c r="G49" s="42"/>
      <c r="I49" s="5"/>
    </row>
    <row r="50" spans="1:9" s="1" customFormat="1">
      <c r="A50" s="19"/>
      <c r="B50" s="19" t="s">
        <v>52</v>
      </c>
      <c r="C50" s="19"/>
      <c r="D50" s="41">
        <v>50484</v>
      </c>
      <c r="E50" s="42">
        <v>10500</v>
      </c>
      <c r="F50" s="41">
        <v>2753</v>
      </c>
      <c r="G50" s="42">
        <v>10500</v>
      </c>
      <c r="I50" s="5"/>
    </row>
    <row r="51" spans="1:9" s="1" customFormat="1">
      <c r="A51" s="19"/>
      <c r="B51" s="19" t="s">
        <v>53</v>
      </c>
      <c r="C51" s="19"/>
      <c r="D51" s="41"/>
      <c r="E51" s="42">
        <v>1000</v>
      </c>
      <c r="F51" s="41"/>
      <c r="G51" s="42">
        <v>500</v>
      </c>
      <c r="I51" s="5"/>
    </row>
    <row r="52" spans="1:9" s="1" customFormat="1">
      <c r="A52" s="19"/>
      <c r="B52" s="19" t="s">
        <v>54</v>
      </c>
      <c r="C52" s="19"/>
      <c r="D52" s="41">
        <v>5666</v>
      </c>
      <c r="E52" s="42">
        <v>5750</v>
      </c>
      <c r="F52" s="41"/>
      <c r="G52" s="42">
        <v>10400</v>
      </c>
      <c r="I52" s="5"/>
    </row>
    <row r="53" spans="1:9" s="1" customFormat="1" ht="15" thickBot="1">
      <c r="A53" s="19"/>
      <c r="B53" s="19" t="s">
        <v>55</v>
      </c>
      <c r="C53" s="19"/>
      <c r="D53" s="41">
        <v>0</v>
      </c>
      <c r="E53" s="42">
        <v>600</v>
      </c>
      <c r="F53" s="41"/>
      <c r="G53" s="42">
        <v>600</v>
      </c>
      <c r="I53" s="5"/>
    </row>
    <row r="54" spans="1:9" s="1" customFormat="1" ht="15" thickBot="1">
      <c r="A54" s="11" t="s">
        <v>49</v>
      </c>
      <c r="B54" s="19"/>
      <c r="C54" s="19"/>
      <c r="D54" s="40">
        <f>SUM(D47:D53)</f>
        <v>61540</v>
      </c>
      <c r="E54" s="40">
        <f>SUM(E47:E53)</f>
        <v>19550</v>
      </c>
      <c r="F54" s="40">
        <f>SUM(F48:F53)</f>
        <v>3963</v>
      </c>
      <c r="G54" s="40">
        <f>SUM(G48:G53)</f>
        <v>22500</v>
      </c>
      <c r="H54" s="5"/>
      <c r="I54" s="5"/>
    </row>
    <row r="55" spans="1:9" s="1" customFormat="1">
      <c r="A55" s="19"/>
      <c r="B55" s="19"/>
      <c r="C55" s="19"/>
      <c r="D55" s="41"/>
      <c r="E55" s="41"/>
      <c r="F55" s="41"/>
      <c r="G55" s="41"/>
      <c r="I55" s="5"/>
    </row>
    <row r="56" spans="1:9" s="1" customFormat="1">
      <c r="A56" s="19"/>
      <c r="B56" s="19"/>
      <c r="C56" s="19"/>
      <c r="D56" s="31"/>
      <c r="E56" s="31"/>
      <c r="F56" s="31"/>
      <c r="G56" s="31"/>
      <c r="I56" s="5"/>
    </row>
    <row r="57" spans="1:9" s="1" customFormat="1">
      <c r="A57" s="19"/>
      <c r="B57" s="19"/>
      <c r="C57" s="19"/>
      <c r="D57" s="31"/>
      <c r="E57" s="31"/>
      <c r="F57" s="31"/>
      <c r="G57" s="31"/>
      <c r="I57" s="5"/>
    </row>
    <row r="58" spans="1:9" s="1" customFormat="1" ht="15.6">
      <c r="B58" s="27" t="s">
        <v>137</v>
      </c>
      <c r="D58" s="24">
        <v>2017</v>
      </c>
      <c r="E58" s="12">
        <v>2018</v>
      </c>
      <c r="F58" s="24">
        <v>2018</v>
      </c>
      <c r="G58" s="24">
        <v>2019</v>
      </c>
    </row>
    <row r="59" spans="1:9" s="1" customFormat="1" ht="15.6">
      <c r="B59" s="22"/>
      <c r="D59" s="13" t="s">
        <v>23</v>
      </c>
      <c r="E59" s="13" t="s">
        <v>24</v>
      </c>
      <c r="F59" s="28" t="s">
        <v>41</v>
      </c>
      <c r="G59" s="26" t="s">
        <v>42</v>
      </c>
    </row>
    <row r="60" spans="1:9" s="1" customFormat="1">
      <c r="A60" s="11" t="s">
        <v>0</v>
      </c>
      <c r="B60" s="33"/>
      <c r="C60" s="19"/>
      <c r="D60" s="13"/>
      <c r="E60" s="13"/>
      <c r="F60" s="18"/>
      <c r="G60" s="26"/>
    </row>
    <row r="61" spans="1:9" s="1" customFormat="1">
      <c r="A61" s="19"/>
      <c r="B61" s="19" t="s">
        <v>86</v>
      </c>
      <c r="C61" s="19"/>
      <c r="D61" s="43">
        <v>33889</v>
      </c>
      <c r="E61" s="43">
        <v>35000</v>
      </c>
      <c r="F61" s="51">
        <v>29729</v>
      </c>
      <c r="G61" s="43">
        <v>35000</v>
      </c>
      <c r="H61" s="32">
        <f>ROUND(G61/$D$3,2)</f>
        <v>8.58</v>
      </c>
    </row>
    <row r="62" spans="1:9" s="1" customFormat="1" ht="15" thickBot="1">
      <c r="A62" s="19"/>
      <c r="B62" s="19" t="s">
        <v>87</v>
      </c>
      <c r="C62" s="19"/>
      <c r="D62" s="43"/>
      <c r="E62" s="43"/>
      <c r="F62" s="51"/>
      <c r="G62" s="44">
        <v>0</v>
      </c>
      <c r="H62" s="5"/>
    </row>
    <row r="63" spans="1:9" s="1" customFormat="1" ht="15" thickBot="1">
      <c r="A63" s="11" t="s">
        <v>30</v>
      </c>
      <c r="B63" s="19"/>
      <c r="C63" s="19"/>
      <c r="D63" s="40">
        <f>SUM(D61:D62)</f>
        <v>33889</v>
      </c>
      <c r="E63" s="40">
        <f>SUM(E61:E62)</f>
        <v>35000</v>
      </c>
      <c r="F63" s="40">
        <f>SUM(F61:F62)</f>
        <v>29729</v>
      </c>
      <c r="G63" s="40">
        <f>SUM(G61:G62)</f>
        <v>35000</v>
      </c>
      <c r="H63" s="5"/>
    </row>
    <row r="64" spans="1:9" s="1" customFormat="1">
      <c r="A64" s="19"/>
      <c r="B64" s="19"/>
      <c r="C64" s="19"/>
      <c r="D64" s="45"/>
      <c r="E64" s="45"/>
      <c r="F64" s="46"/>
      <c r="G64" s="47"/>
    </row>
    <row r="65" spans="1:10" s="1" customFormat="1">
      <c r="A65" s="11" t="s">
        <v>22</v>
      </c>
      <c r="B65" s="19"/>
      <c r="C65" s="19"/>
      <c r="D65" s="45"/>
      <c r="E65" s="45"/>
      <c r="F65" s="46"/>
      <c r="G65" s="47"/>
    </row>
    <row r="66" spans="1:10" s="1" customFormat="1">
      <c r="A66" s="33"/>
      <c r="B66" s="19" t="s">
        <v>44</v>
      </c>
      <c r="C66" s="19"/>
      <c r="D66" s="41">
        <v>35000</v>
      </c>
      <c r="E66" s="41">
        <v>35000</v>
      </c>
      <c r="F66" s="41">
        <v>35000</v>
      </c>
      <c r="G66" s="43">
        <v>35000</v>
      </c>
      <c r="I66" s="5"/>
    </row>
    <row r="67" spans="1:10" s="1" customFormat="1" ht="15" thickBot="1">
      <c r="A67" s="19"/>
      <c r="B67" s="19" t="s">
        <v>45</v>
      </c>
      <c r="C67" s="19"/>
      <c r="D67" s="41">
        <v>0</v>
      </c>
      <c r="E67" s="41"/>
      <c r="F67" s="48">
        <v>1000</v>
      </c>
      <c r="G67" s="41"/>
    </row>
    <row r="68" spans="1:10" s="1" customFormat="1" ht="15" thickBot="1">
      <c r="A68" s="11" t="s">
        <v>49</v>
      </c>
      <c r="B68" s="19"/>
      <c r="C68" s="19"/>
      <c r="D68" s="40">
        <f>SUM(D66:D67)</f>
        <v>35000</v>
      </c>
      <c r="E68" s="40">
        <f>SUM(E66:E67)</f>
        <v>35000</v>
      </c>
      <c r="F68" s="40">
        <f>SUM(F66:F67)</f>
        <v>36000</v>
      </c>
      <c r="G68" s="40">
        <f>SUM(G66:G67)</f>
        <v>35000</v>
      </c>
    </row>
    <row r="69" spans="1:10" s="1" customFormat="1">
      <c r="A69" s="19"/>
      <c r="B69" s="19"/>
      <c r="C69" s="19"/>
      <c r="D69" s="31"/>
      <c r="E69" s="31"/>
      <c r="F69" s="31"/>
      <c r="G69" s="31"/>
    </row>
    <row r="70" spans="1:10" s="1" customFormat="1">
      <c r="A70" s="19"/>
      <c r="B70" s="19"/>
      <c r="C70" s="19"/>
      <c r="D70" s="31"/>
      <c r="E70" s="31"/>
      <c r="F70" s="31"/>
      <c r="G70" s="31"/>
    </row>
    <row r="71" spans="1:10" s="1" customFormat="1">
      <c r="A71" s="19"/>
      <c r="B71" s="19"/>
      <c r="C71" s="19"/>
      <c r="D71" s="31"/>
      <c r="E71" s="31"/>
      <c r="F71" s="19"/>
      <c r="G71" s="31"/>
    </row>
    <row r="72" spans="1:10" ht="15.6">
      <c r="B72" s="27" t="s">
        <v>57</v>
      </c>
      <c r="C72" s="1"/>
      <c r="D72" s="24">
        <v>2017</v>
      </c>
      <c r="E72" s="12">
        <v>2017</v>
      </c>
      <c r="F72" s="24">
        <v>2018</v>
      </c>
      <c r="G72" s="24">
        <v>2019</v>
      </c>
      <c r="J72" s="1"/>
    </row>
    <row r="73" spans="1:10" s="1" customFormat="1" ht="15.6">
      <c r="B73" s="22"/>
      <c r="D73" s="13" t="s">
        <v>23</v>
      </c>
      <c r="E73" s="13" t="s">
        <v>24</v>
      </c>
      <c r="F73" s="28" t="s">
        <v>41</v>
      </c>
      <c r="G73" s="26" t="s">
        <v>42</v>
      </c>
    </row>
    <row r="74" spans="1:10" s="1" customFormat="1" ht="15.6">
      <c r="A74" s="11" t="s">
        <v>0</v>
      </c>
      <c r="B74" s="22"/>
      <c r="D74" s="13"/>
      <c r="E74" s="13"/>
      <c r="F74" s="28"/>
      <c r="G74" s="26"/>
    </row>
    <row r="75" spans="1:10" s="1" customFormat="1">
      <c r="B75" s="19" t="s">
        <v>81</v>
      </c>
      <c r="C75" s="19"/>
      <c r="D75" s="48">
        <v>43583</v>
      </c>
      <c r="E75" s="48">
        <v>45000</v>
      </c>
      <c r="F75" s="48">
        <v>38177</v>
      </c>
      <c r="G75" s="48">
        <v>45000</v>
      </c>
      <c r="H75" s="32">
        <f>ROUND(G75/$D$3,2)</f>
        <v>11.03</v>
      </c>
      <c r="I75" s="48">
        <v>0</v>
      </c>
    </row>
    <row r="76" spans="1:10" s="1" customFormat="1">
      <c r="B76" s="19"/>
      <c r="C76" s="19"/>
      <c r="D76" s="48"/>
      <c r="E76" s="48"/>
      <c r="F76" s="48"/>
      <c r="G76" s="48"/>
      <c r="H76" s="32"/>
    </row>
    <row r="77" spans="1:10" s="1" customFormat="1" ht="15.6">
      <c r="A77" s="11" t="s">
        <v>22</v>
      </c>
      <c r="B77" s="22"/>
      <c r="D77" s="13"/>
      <c r="E77" s="13"/>
      <c r="F77" s="28"/>
      <c r="G77" s="26"/>
    </row>
    <row r="78" spans="1:10" s="1" customFormat="1">
      <c r="A78" s="15"/>
      <c r="B78" s="19" t="s">
        <v>46</v>
      </c>
      <c r="C78" s="19"/>
      <c r="D78" s="48">
        <v>43583</v>
      </c>
      <c r="E78" s="48">
        <v>45000</v>
      </c>
      <c r="F78" s="48">
        <v>38177</v>
      </c>
      <c r="G78" s="48">
        <v>45000</v>
      </c>
      <c r="H78" s="32"/>
      <c r="I78" s="5"/>
      <c r="J78"/>
    </row>
    <row r="79" spans="1:10" s="1" customFormat="1">
      <c r="A79" s="15"/>
      <c r="D79" s="42"/>
      <c r="E79" s="42"/>
      <c r="F79" s="42"/>
      <c r="G79" s="42"/>
      <c r="I79" s="5"/>
    </row>
    <row r="80" spans="1:10" s="1" customFormat="1">
      <c r="D80" s="5"/>
      <c r="E80" s="5"/>
      <c r="F80" s="5"/>
      <c r="H80" s="5"/>
    </row>
    <row r="81" spans="1:10">
      <c r="J81" s="1"/>
    </row>
    <row r="82" spans="1:10" ht="15.6">
      <c r="A82" s="66" t="s">
        <v>25</v>
      </c>
      <c r="C82" s="3"/>
      <c r="D82" s="6"/>
      <c r="E82" s="6"/>
      <c r="F82" s="6"/>
      <c r="G82" s="4"/>
    </row>
    <row r="83" spans="1:10">
      <c r="A83" s="34"/>
      <c r="B83" s="8"/>
      <c r="C83" s="34"/>
      <c r="D83" s="13"/>
      <c r="E83" s="13"/>
      <c r="F83" s="18"/>
      <c r="G83" s="26"/>
    </row>
    <row r="84" spans="1:10">
      <c r="A84" s="34"/>
      <c r="B84" s="8"/>
      <c r="C84" s="34"/>
      <c r="D84" s="24">
        <v>2017</v>
      </c>
      <c r="E84" s="12">
        <v>2017</v>
      </c>
      <c r="F84" s="24">
        <v>2018</v>
      </c>
      <c r="G84" s="24">
        <v>2019</v>
      </c>
    </row>
    <row r="85" spans="1:10">
      <c r="A85" s="11" t="s">
        <v>0</v>
      </c>
      <c r="B85" s="8"/>
      <c r="C85" s="9"/>
      <c r="D85" s="25" t="s">
        <v>56</v>
      </c>
      <c r="E85" s="25" t="s">
        <v>42</v>
      </c>
      <c r="F85" s="28" t="s">
        <v>41</v>
      </c>
      <c r="G85" s="26" t="s">
        <v>42</v>
      </c>
    </row>
    <row r="86" spans="1:10">
      <c r="A86" s="9"/>
      <c r="C86" s="9"/>
      <c r="D86" s="10"/>
      <c r="H86" s="5"/>
      <c r="I86" s="5"/>
    </row>
    <row r="87" spans="1:10">
      <c r="A87" s="9"/>
      <c r="B87" s="9" t="s">
        <v>26</v>
      </c>
      <c r="C87" s="9"/>
      <c r="D87" s="38">
        <v>20817</v>
      </c>
      <c r="E87" s="49">
        <v>16990</v>
      </c>
      <c r="F87" s="49">
        <v>6306</v>
      </c>
      <c r="G87" s="49">
        <v>11500</v>
      </c>
    </row>
    <row r="88" spans="1:10" s="1" customFormat="1">
      <c r="A88" s="9"/>
      <c r="B88" s="9" t="s">
        <v>89</v>
      </c>
      <c r="C88" s="9"/>
      <c r="D88" s="38">
        <v>8000</v>
      </c>
      <c r="E88" s="48">
        <v>8000</v>
      </c>
      <c r="F88" s="49">
        <v>9940</v>
      </c>
      <c r="G88" s="48">
        <v>8000</v>
      </c>
    </row>
    <row r="89" spans="1:10">
      <c r="A89" s="9"/>
      <c r="B89" s="9" t="s">
        <v>27</v>
      </c>
      <c r="C89" s="9"/>
      <c r="D89" s="38">
        <v>2500</v>
      </c>
      <c r="E89" s="48">
        <v>2000</v>
      </c>
      <c r="F89" s="38">
        <v>2500</v>
      </c>
      <c r="G89" s="48">
        <v>2000</v>
      </c>
    </row>
    <row r="90" spans="1:10">
      <c r="A90" s="9"/>
      <c r="B90" s="9" t="s">
        <v>28</v>
      </c>
      <c r="C90" s="9"/>
      <c r="D90" s="38">
        <v>10000</v>
      </c>
      <c r="E90" s="48">
        <v>10000</v>
      </c>
      <c r="F90" s="38"/>
      <c r="G90" s="48">
        <v>10000</v>
      </c>
    </row>
    <row r="91" spans="1:10" s="1" customFormat="1">
      <c r="A91" s="9"/>
      <c r="B91" s="9" t="s">
        <v>98</v>
      </c>
      <c r="C91" s="9"/>
      <c r="D91" s="38"/>
      <c r="E91" s="48"/>
      <c r="F91" s="38">
        <v>54</v>
      </c>
      <c r="G91" s="48"/>
    </row>
    <row r="92" spans="1:10">
      <c r="A92" s="9"/>
      <c r="B92" s="9" t="s">
        <v>29</v>
      </c>
      <c r="C92" s="9"/>
      <c r="D92" s="38">
        <v>1300</v>
      </c>
      <c r="E92" s="48">
        <v>2000</v>
      </c>
      <c r="F92" s="38">
        <v>1060</v>
      </c>
      <c r="G92" s="48">
        <v>2000</v>
      </c>
    </row>
    <row r="93" spans="1:10" s="1" customFormat="1">
      <c r="A93" s="9"/>
      <c r="B93" s="9" t="s">
        <v>64</v>
      </c>
      <c r="C93" s="9"/>
      <c r="D93" s="38">
        <v>89337</v>
      </c>
      <c r="E93" s="48">
        <v>86000</v>
      </c>
      <c r="F93" s="38">
        <v>73241</v>
      </c>
      <c r="G93" s="48">
        <v>93000</v>
      </c>
      <c r="H93" s="32">
        <f>ROUND(G93/$D$3,2)</f>
        <v>22.8</v>
      </c>
      <c r="I93" s="38"/>
      <c r="J93" s="48"/>
    </row>
    <row r="94" spans="1:10" s="1" customFormat="1">
      <c r="A94" s="9"/>
      <c r="B94" s="9" t="s">
        <v>99</v>
      </c>
      <c r="C94" s="9"/>
      <c r="D94" s="38"/>
      <c r="E94" s="48"/>
      <c r="F94" s="38">
        <v>4754</v>
      </c>
      <c r="G94" s="48"/>
      <c r="H94" s="32"/>
      <c r="I94" s="38"/>
      <c r="J94" s="48"/>
    </row>
    <row r="95" spans="1:10">
      <c r="A95" s="11" t="s">
        <v>30</v>
      </c>
      <c r="B95" s="9"/>
      <c r="C95" s="9"/>
      <c r="D95" s="50">
        <f>SUM(D86:D93)</f>
        <v>131954</v>
      </c>
      <c r="E95" s="50">
        <f>SUM(E86:E93)</f>
        <v>124990</v>
      </c>
      <c r="F95" s="50">
        <f>SUM(F86:F94)</f>
        <v>97855</v>
      </c>
      <c r="G95" s="50">
        <f>SUM(G87:G94)</f>
        <v>126500</v>
      </c>
      <c r="H95" s="5"/>
    </row>
    <row r="96" spans="1:10">
      <c r="A96" s="9"/>
      <c r="B96" s="35"/>
      <c r="C96" s="9"/>
      <c r="D96" s="38"/>
      <c r="E96" s="38"/>
      <c r="F96" s="38"/>
      <c r="G96" s="48"/>
    </row>
    <row r="97" spans="1:10">
      <c r="A97" s="11" t="s">
        <v>22</v>
      </c>
      <c r="B97" s="9"/>
      <c r="C97" s="9"/>
      <c r="D97" s="38"/>
      <c r="E97" s="38"/>
      <c r="F97" s="38"/>
      <c r="G97" s="48"/>
    </row>
    <row r="98" spans="1:10">
      <c r="A98" s="9" t="s">
        <v>100</v>
      </c>
      <c r="B98" s="35"/>
      <c r="C98" s="9"/>
      <c r="D98" s="38"/>
      <c r="E98" s="38"/>
      <c r="F98" s="38"/>
      <c r="G98" s="48"/>
    </row>
    <row r="99" spans="1:10">
      <c r="A99" s="9"/>
      <c r="B99" s="9" t="s">
        <v>101</v>
      </c>
      <c r="C99" s="9"/>
      <c r="D99" s="38">
        <v>10000</v>
      </c>
      <c r="E99" s="48">
        <v>10000</v>
      </c>
      <c r="F99" s="48"/>
      <c r="G99" s="48">
        <v>10000</v>
      </c>
    </row>
    <row r="100" spans="1:10" hidden="1">
      <c r="A100" s="9"/>
      <c r="B100" s="9" t="s">
        <v>31</v>
      </c>
      <c r="C100" s="9"/>
      <c r="D100" s="38"/>
      <c r="E100" s="48"/>
      <c r="F100" s="38"/>
      <c r="G100" s="48"/>
    </row>
    <row r="101" spans="1:10" hidden="1">
      <c r="A101" s="9"/>
      <c r="B101" s="9" t="s">
        <v>32</v>
      </c>
      <c r="C101" s="9"/>
      <c r="D101" s="38"/>
      <c r="E101" s="48"/>
      <c r="F101" s="38"/>
      <c r="G101" s="48"/>
    </row>
    <row r="102" spans="1:10" hidden="1">
      <c r="A102" s="9"/>
      <c r="B102" s="9" t="s">
        <v>33</v>
      </c>
      <c r="C102" s="9"/>
      <c r="D102" s="38"/>
      <c r="E102" s="48"/>
      <c r="F102" s="38"/>
      <c r="G102" s="48"/>
    </row>
    <row r="103" spans="1:10">
      <c r="A103" s="9"/>
      <c r="B103" s="9" t="s">
        <v>102</v>
      </c>
      <c r="C103" s="9"/>
      <c r="D103" s="38">
        <v>75</v>
      </c>
      <c r="E103" s="48">
        <v>1000</v>
      </c>
      <c r="F103" s="38">
        <v>925</v>
      </c>
      <c r="G103" s="48">
        <v>1000</v>
      </c>
    </row>
    <row r="104" spans="1:10">
      <c r="A104" s="9"/>
      <c r="B104" s="9" t="s">
        <v>103</v>
      </c>
      <c r="C104" s="9"/>
      <c r="D104" s="38">
        <v>1000</v>
      </c>
      <c r="E104" s="48">
        <v>600</v>
      </c>
      <c r="F104" s="38">
        <v>200</v>
      </c>
      <c r="G104" s="48">
        <v>1200</v>
      </c>
    </row>
    <row r="105" spans="1:10">
      <c r="A105" s="9"/>
      <c r="B105" s="9" t="s">
        <v>104</v>
      </c>
      <c r="C105" s="9"/>
      <c r="D105" s="38">
        <v>996</v>
      </c>
      <c r="E105" s="48">
        <v>2000</v>
      </c>
      <c r="F105" s="38">
        <v>223</v>
      </c>
      <c r="G105" s="48">
        <v>2000</v>
      </c>
    </row>
    <row r="106" spans="1:10">
      <c r="A106" s="9"/>
      <c r="B106" s="9" t="s">
        <v>105</v>
      </c>
      <c r="C106" s="9"/>
      <c r="D106" s="38">
        <v>864</v>
      </c>
      <c r="E106" s="48">
        <v>900</v>
      </c>
      <c r="F106" s="38">
        <v>890</v>
      </c>
      <c r="G106" s="48">
        <v>900</v>
      </c>
    </row>
    <row r="107" spans="1:10">
      <c r="A107" s="9"/>
      <c r="B107" s="9" t="s">
        <v>106</v>
      </c>
      <c r="C107" s="9"/>
      <c r="D107" s="38">
        <v>255</v>
      </c>
      <c r="E107" s="48">
        <v>200</v>
      </c>
      <c r="F107" s="38"/>
      <c r="G107" s="48">
        <v>200</v>
      </c>
    </row>
    <row r="108" spans="1:10">
      <c r="A108" s="9"/>
      <c r="B108" s="9" t="s">
        <v>107</v>
      </c>
      <c r="C108" s="9"/>
      <c r="D108" s="38">
        <v>657</v>
      </c>
      <c r="E108" s="48">
        <v>200</v>
      </c>
      <c r="F108" s="38">
        <v>286</v>
      </c>
      <c r="G108" s="48">
        <v>200</v>
      </c>
    </row>
    <row r="109" spans="1:10">
      <c r="A109" s="9"/>
      <c r="B109" s="9" t="s">
        <v>108</v>
      </c>
      <c r="C109" s="9"/>
      <c r="D109" s="38">
        <v>457</v>
      </c>
      <c r="E109" s="48"/>
      <c r="F109" s="38"/>
      <c r="G109" s="48"/>
    </row>
    <row r="110" spans="1:10" s="1" customFormat="1">
      <c r="A110" s="9"/>
      <c r="B110" s="9" t="s">
        <v>109</v>
      </c>
      <c r="C110" s="9"/>
      <c r="D110" s="38"/>
      <c r="E110" s="48"/>
      <c r="F110" s="38"/>
      <c r="G110" s="48"/>
      <c r="J110"/>
    </row>
    <row r="111" spans="1:10">
      <c r="A111" s="9"/>
      <c r="B111" s="9" t="s">
        <v>110</v>
      </c>
      <c r="C111" s="9"/>
      <c r="D111" s="38">
        <v>471</v>
      </c>
      <c r="E111" s="48"/>
      <c r="F111" s="38">
        <v>515</v>
      </c>
      <c r="G111" s="48"/>
      <c r="J111" s="1"/>
    </row>
    <row r="112" spans="1:10">
      <c r="A112" s="9" t="s">
        <v>111</v>
      </c>
      <c r="B112" s="35"/>
      <c r="C112" s="9"/>
      <c r="D112" s="38"/>
      <c r="E112" s="48"/>
      <c r="F112" s="38"/>
      <c r="G112" s="48"/>
    </row>
    <row r="113" spans="1:10">
      <c r="A113" s="9"/>
      <c r="B113" s="9" t="s">
        <v>112</v>
      </c>
      <c r="C113" s="9"/>
      <c r="D113" s="38">
        <v>2499</v>
      </c>
      <c r="E113" s="48">
        <v>3500</v>
      </c>
      <c r="F113" s="38">
        <v>2168</v>
      </c>
      <c r="G113" s="48">
        <v>4000</v>
      </c>
    </row>
    <row r="114" spans="1:10">
      <c r="A114" s="9"/>
      <c r="B114" s="9" t="s">
        <v>113</v>
      </c>
      <c r="C114" s="9"/>
      <c r="D114" s="38">
        <v>2492</v>
      </c>
      <c r="E114" s="48">
        <v>1000</v>
      </c>
      <c r="F114" s="38">
        <v>616</v>
      </c>
      <c r="G114" s="48">
        <v>1500</v>
      </c>
    </row>
    <row r="115" spans="1:10">
      <c r="A115" s="9"/>
      <c r="B115" s="9" t="s">
        <v>114</v>
      </c>
      <c r="C115" s="9"/>
      <c r="D115" s="38">
        <v>411</v>
      </c>
      <c r="E115" s="48">
        <v>1000</v>
      </c>
      <c r="F115" s="38">
        <v>15</v>
      </c>
      <c r="G115" s="48">
        <v>1250</v>
      </c>
    </row>
    <row r="116" spans="1:10">
      <c r="A116" s="9"/>
      <c r="B116" s="9" t="s">
        <v>115</v>
      </c>
      <c r="C116" s="9"/>
      <c r="D116" s="38">
        <v>25</v>
      </c>
      <c r="E116" s="48">
        <v>500</v>
      </c>
      <c r="F116" s="38">
        <v>0</v>
      </c>
      <c r="G116" s="48">
        <v>500</v>
      </c>
    </row>
    <row r="117" spans="1:10">
      <c r="A117" s="9"/>
      <c r="B117" s="9" t="s">
        <v>116</v>
      </c>
      <c r="C117" s="9"/>
      <c r="D117" s="38">
        <v>1187</v>
      </c>
      <c r="E117" s="48">
        <v>2000</v>
      </c>
      <c r="F117" s="38">
        <v>367</v>
      </c>
      <c r="G117" s="48">
        <v>2000</v>
      </c>
    </row>
    <row r="118" spans="1:10">
      <c r="A118" s="9"/>
      <c r="B118" s="9" t="s">
        <v>117</v>
      </c>
      <c r="C118" s="9"/>
      <c r="D118" s="38"/>
      <c r="E118" s="38"/>
      <c r="F118" s="38">
        <v>170</v>
      </c>
      <c r="G118" s="48"/>
    </row>
    <row r="119" spans="1:10">
      <c r="A119" s="9"/>
      <c r="B119" s="9" t="s">
        <v>118</v>
      </c>
      <c r="C119" s="9"/>
      <c r="D119" s="38"/>
      <c r="E119" s="38"/>
      <c r="F119" s="38"/>
      <c r="G119" s="48"/>
    </row>
    <row r="120" spans="1:10">
      <c r="A120" s="9" t="s">
        <v>119</v>
      </c>
      <c r="B120" s="35"/>
      <c r="C120" s="9"/>
      <c r="D120" s="38"/>
      <c r="E120" s="38"/>
      <c r="F120" s="38"/>
      <c r="G120" s="48"/>
    </row>
    <row r="121" spans="1:10">
      <c r="A121" s="9"/>
      <c r="B121" s="9" t="s">
        <v>120</v>
      </c>
      <c r="C121" s="9"/>
      <c r="D121" s="38">
        <v>68648</v>
      </c>
      <c r="E121" s="48">
        <v>78090</v>
      </c>
      <c r="F121" s="38">
        <v>33210</v>
      </c>
      <c r="G121" s="48">
        <v>79350</v>
      </c>
      <c r="J121" s="56"/>
    </row>
    <row r="122" spans="1:10">
      <c r="A122" s="9"/>
      <c r="B122" s="9" t="s">
        <v>121</v>
      </c>
      <c r="C122" s="9"/>
      <c r="D122" s="38">
        <v>18571</v>
      </c>
      <c r="E122" s="48">
        <v>22000</v>
      </c>
      <c r="F122" s="38">
        <v>9837</v>
      </c>
      <c r="G122" s="48">
        <v>20000</v>
      </c>
      <c r="J122" s="56"/>
    </row>
    <row r="123" spans="1:10">
      <c r="A123" s="9"/>
      <c r="B123" s="9" t="s">
        <v>122</v>
      </c>
      <c r="C123" s="9"/>
      <c r="D123" s="38">
        <v>930</v>
      </c>
      <c r="E123" s="48">
        <v>2000</v>
      </c>
      <c r="F123" s="38">
        <v>537</v>
      </c>
      <c r="G123" s="48">
        <v>2400</v>
      </c>
      <c r="J123" s="56"/>
    </row>
    <row r="124" spans="1:10" ht="15" thickBot="1">
      <c r="A124" s="9"/>
      <c r="B124" s="9" t="s">
        <v>123</v>
      </c>
      <c r="C124" s="9"/>
      <c r="D124" s="38">
        <v>15733</v>
      </c>
      <c r="E124" s="48"/>
      <c r="F124" s="38">
        <v>5619</v>
      </c>
      <c r="G124" s="48"/>
    </row>
    <row r="125" spans="1:10" ht="15" thickBot="1">
      <c r="A125" s="11" t="s">
        <v>49</v>
      </c>
      <c r="B125" s="35"/>
      <c r="C125" s="35"/>
      <c r="D125" s="40">
        <f>SUM(D97:D124)</f>
        <v>125271</v>
      </c>
      <c r="E125" s="40">
        <f>SUM(E97:E124)</f>
        <v>124990</v>
      </c>
      <c r="F125" s="40">
        <f>SUM(F97:F124)</f>
        <v>55578</v>
      </c>
      <c r="G125" s="40">
        <f>SUM(G97:G124)</f>
        <v>126500</v>
      </c>
    </row>
    <row r="126" spans="1:10">
      <c r="A126" s="35"/>
      <c r="B126" s="35"/>
      <c r="C126" s="35"/>
      <c r="D126" s="48"/>
      <c r="E126" s="48"/>
      <c r="F126" s="48"/>
      <c r="G126" s="48"/>
    </row>
    <row r="127" spans="1:10" s="1" customFormat="1">
      <c r="A127" s="35"/>
      <c r="B127" s="35"/>
      <c r="C127" s="35"/>
      <c r="D127" s="32"/>
      <c r="E127" s="32"/>
      <c r="F127" s="32"/>
      <c r="G127" s="19"/>
      <c r="J127"/>
    </row>
    <row r="128" spans="1:10" s="1" customFormat="1">
      <c r="A128" s="35"/>
      <c r="B128" s="35"/>
      <c r="C128" s="35"/>
      <c r="D128" s="32"/>
      <c r="E128" s="32"/>
      <c r="F128" s="32"/>
      <c r="G128" s="19"/>
    </row>
    <row r="129" spans="1:10" s="1" customFormat="1">
      <c r="A129" s="35"/>
      <c r="B129" s="35"/>
      <c r="C129" s="35"/>
      <c r="D129" s="32"/>
      <c r="E129" s="32"/>
      <c r="F129" s="32"/>
      <c r="G129" s="19"/>
    </row>
    <row r="130" spans="1:10" s="1" customFormat="1">
      <c r="A130" s="35"/>
      <c r="B130" s="35"/>
      <c r="C130" s="35"/>
      <c r="D130" s="32"/>
      <c r="E130" s="32"/>
      <c r="F130" s="32"/>
      <c r="G130" s="19"/>
    </row>
    <row r="131" spans="1:10" s="1" customFormat="1">
      <c r="A131" s="35"/>
      <c r="B131" s="35"/>
      <c r="C131" s="35"/>
      <c r="D131" s="32"/>
      <c r="E131" s="32"/>
      <c r="F131" s="32"/>
      <c r="G131" s="19"/>
    </row>
    <row r="132" spans="1:10" ht="15.6">
      <c r="A132" s="66" t="s">
        <v>38</v>
      </c>
      <c r="J132" s="1"/>
    </row>
    <row r="133" spans="1:10">
      <c r="A133" s="34"/>
      <c r="B133" s="8"/>
      <c r="C133" s="34"/>
      <c r="D133" s="13"/>
      <c r="E133" s="13"/>
      <c r="F133" s="18"/>
      <c r="G133" s="26"/>
    </row>
    <row r="134" spans="1:10">
      <c r="A134" s="34"/>
      <c r="B134" s="8"/>
      <c r="C134" s="34"/>
      <c r="D134" s="24">
        <v>2017</v>
      </c>
      <c r="E134" s="24">
        <v>2018</v>
      </c>
      <c r="F134" s="24">
        <v>2018</v>
      </c>
      <c r="G134" s="24">
        <v>2019</v>
      </c>
    </row>
    <row r="135" spans="1:10">
      <c r="A135" s="11" t="s">
        <v>0</v>
      </c>
      <c r="B135" s="35"/>
      <c r="C135" s="9"/>
      <c r="D135" s="25" t="s">
        <v>56</v>
      </c>
      <c r="E135" s="25" t="s">
        <v>42</v>
      </c>
      <c r="F135" s="28" t="s">
        <v>41</v>
      </c>
      <c r="G135" s="26" t="s">
        <v>42</v>
      </c>
    </row>
    <row r="136" spans="1:10">
      <c r="A136" s="9"/>
      <c r="B136" s="9" t="s">
        <v>124</v>
      </c>
      <c r="C136" s="9"/>
      <c r="D136" s="38">
        <v>97437</v>
      </c>
      <c r="E136" s="48">
        <v>93000</v>
      </c>
      <c r="F136" s="38">
        <v>72985</v>
      </c>
      <c r="G136" s="42">
        <v>93000</v>
      </c>
      <c r="H136" s="32">
        <f>ROUND(G136/$D$3,2)</f>
        <v>22.8</v>
      </c>
      <c r="I136" s="5">
        <v>0</v>
      </c>
    </row>
    <row r="137" spans="1:10" s="1" customFormat="1">
      <c r="A137" s="9"/>
      <c r="B137" s="9" t="s">
        <v>125</v>
      </c>
      <c r="C137" s="9"/>
      <c r="D137" s="38">
        <v>8100</v>
      </c>
      <c r="E137" s="48">
        <v>8000</v>
      </c>
      <c r="F137" s="38">
        <v>4000</v>
      </c>
      <c r="G137" s="42">
        <v>8000</v>
      </c>
      <c r="H137" s="32"/>
      <c r="I137" s="5"/>
    </row>
    <row r="138" spans="1:10">
      <c r="A138" s="9"/>
      <c r="B138" s="9" t="s">
        <v>126</v>
      </c>
      <c r="C138" s="9"/>
      <c r="D138" s="38">
        <v>12488</v>
      </c>
      <c r="E138" s="49">
        <v>14000</v>
      </c>
      <c r="F138" s="38"/>
      <c r="G138" s="42">
        <v>14000</v>
      </c>
    </row>
    <row r="139" spans="1:10" s="1" customFormat="1">
      <c r="A139" s="9"/>
      <c r="B139" s="9" t="s">
        <v>127</v>
      </c>
      <c r="C139" s="9"/>
      <c r="D139" s="38"/>
      <c r="E139" s="49"/>
      <c r="F139" s="38">
        <v>250</v>
      </c>
      <c r="G139" s="42"/>
    </row>
    <row r="140" spans="1:10">
      <c r="A140" s="9"/>
      <c r="B140" s="9" t="s">
        <v>128</v>
      </c>
      <c r="C140" s="9"/>
      <c r="D140" s="38"/>
      <c r="E140" s="48"/>
      <c r="F140" s="38">
        <v>6384</v>
      </c>
      <c r="G140" s="42"/>
    </row>
    <row r="141" spans="1:10" ht="15" thickBot="1">
      <c r="A141" s="9"/>
      <c r="B141" s="9" t="s">
        <v>129</v>
      </c>
      <c r="C141" s="9"/>
      <c r="D141" s="38">
        <v>10000</v>
      </c>
      <c r="E141" s="48">
        <v>10000</v>
      </c>
      <c r="F141" s="38"/>
      <c r="G141" s="42">
        <v>10000</v>
      </c>
    </row>
    <row r="142" spans="1:10" ht="15" thickBot="1">
      <c r="A142" s="11" t="s">
        <v>30</v>
      </c>
      <c r="B142" s="35"/>
      <c r="C142" s="9"/>
      <c r="D142" s="40">
        <f>SUM(D136:D141)</f>
        <v>128025</v>
      </c>
      <c r="E142" s="40">
        <f>SUM(E136:E141)</f>
        <v>125000</v>
      </c>
      <c r="F142" s="40">
        <f>SUM(F136:F141)</f>
        <v>83619</v>
      </c>
      <c r="G142" s="40">
        <f>SUM(G136:G141)</f>
        <v>125000</v>
      </c>
    </row>
    <row r="143" spans="1:10">
      <c r="A143" s="9"/>
      <c r="B143" s="9"/>
      <c r="C143" s="9"/>
      <c r="D143" s="38"/>
      <c r="E143" s="38"/>
      <c r="F143" s="38"/>
      <c r="G143" s="48"/>
    </row>
    <row r="144" spans="1:10">
      <c r="A144" s="11" t="s">
        <v>22</v>
      </c>
      <c r="B144" s="35"/>
      <c r="C144" s="9"/>
      <c r="D144" s="38"/>
      <c r="E144" s="38"/>
      <c r="F144" s="38"/>
      <c r="G144" s="48"/>
    </row>
    <row r="145" spans="1:7" s="1" customFormat="1">
      <c r="A145" s="9" t="s">
        <v>34</v>
      </c>
      <c r="B145" s="35"/>
      <c r="C145" s="9"/>
      <c r="D145" s="38"/>
      <c r="E145" s="42"/>
      <c r="F145" s="38"/>
      <c r="G145" s="42"/>
    </row>
    <row r="146" spans="1:7" s="1" customFormat="1">
      <c r="A146" s="9"/>
      <c r="B146" s="9" t="s">
        <v>88</v>
      </c>
      <c r="C146" s="9"/>
      <c r="D146" s="38">
        <v>53160</v>
      </c>
      <c r="E146" s="42">
        <v>78080</v>
      </c>
      <c r="F146" s="38">
        <v>27540</v>
      </c>
      <c r="G146" s="42">
        <v>56182</v>
      </c>
    </row>
    <row r="147" spans="1:7" s="1" customFormat="1">
      <c r="A147" s="9"/>
      <c r="B147" s="9" t="s">
        <v>35</v>
      </c>
      <c r="C147" s="9"/>
      <c r="D147" s="38">
        <v>19972</v>
      </c>
      <c r="E147" s="42">
        <v>22000</v>
      </c>
      <c r="F147" s="38">
        <v>10900</v>
      </c>
      <c r="G147" s="42">
        <v>22440</v>
      </c>
    </row>
    <row r="148" spans="1:7" s="1" customFormat="1">
      <c r="A148" s="9"/>
      <c r="B148" s="9" t="s">
        <v>36</v>
      </c>
      <c r="C148" s="9"/>
      <c r="D148" s="48">
        <v>1130</v>
      </c>
      <c r="E148" s="42">
        <v>1750</v>
      </c>
      <c r="F148" s="48">
        <v>983</v>
      </c>
      <c r="G148" s="42">
        <v>1750</v>
      </c>
    </row>
    <row r="149" spans="1:7" s="1" customFormat="1">
      <c r="A149" s="9"/>
      <c r="B149" s="9" t="s">
        <v>37</v>
      </c>
      <c r="C149" s="9"/>
      <c r="D149" s="38">
        <v>22000</v>
      </c>
      <c r="E149" s="42"/>
      <c r="F149" s="38">
        <v>11500</v>
      </c>
      <c r="G149" s="42">
        <v>23000</v>
      </c>
    </row>
    <row r="150" spans="1:7">
      <c r="A150" s="9" t="s">
        <v>65</v>
      </c>
      <c r="B150" s="35"/>
      <c r="C150" s="9"/>
      <c r="D150" s="38"/>
      <c r="E150" s="38"/>
      <c r="F150" s="38"/>
      <c r="G150" s="48"/>
    </row>
    <row r="151" spans="1:7">
      <c r="A151" s="9"/>
      <c r="B151" s="9" t="s">
        <v>66</v>
      </c>
      <c r="C151" s="9"/>
      <c r="D151" s="38">
        <v>114</v>
      </c>
      <c r="E151" s="42">
        <v>250</v>
      </c>
      <c r="F151" s="38"/>
      <c r="G151" s="42">
        <v>250</v>
      </c>
    </row>
    <row r="152" spans="1:7">
      <c r="A152" s="9"/>
      <c r="B152" s="9" t="s">
        <v>67</v>
      </c>
      <c r="C152" s="9"/>
      <c r="D152" s="38"/>
      <c r="E152" s="42"/>
      <c r="F152" s="48"/>
      <c r="G152" s="42"/>
    </row>
    <row r="153" spans="1:7">
      <c r="A153" s="9"/>
      <c r="B153" s="9" t="s">
        <v>68</v>
      </c>
      <c r="C153" s="9"/>
      <c r="D153" s="38">
        <v>10000</v>
      </c>
      <c r="E153" s="42">
        <v>10000</v>
      </c>
      <c r="F153" s="38"/>
      <c r="G153" s="42">
        <v>10000</v>
      </c>
    </row>
    <row r="154" spans="1:7">
      <c r="A154" s="9"/>
      <c r="B154" s="9" t="s">
        <v>69</v>
      </c>
      <c r="C154" s="9"/>
      <c r="D154" s="38">
        <v>500</v>
      </c>
      <c r="E154" s="42">
        <v>1000</v>
      </c>
      <c r="F154" s="38"/>
      <c r="G154" s="42">
        <v>1000</v>
      </c>
    </row>
    <row r="155" spans="1:7">
      <c r="A155" s="9"/>
      <c r="B155" s="9" t="s">
        <v>70</v>
      </c>
      <c r="C155" s="9"/>
      <c r="D155" s="38">
        <v>430</v>
      </c>
      <c r="E155" s="42">
        <v>480</v>
      </c>
      <c r="F155" s="38">
        <v>160</v>
      </c>
      <c r="G155" s="42">
        <v>480</v>
      </c>
    </row>
    <row r="156" spans="1:7">
      <c r="A156" s="9"/>
      <c r="B156" s="9" t="s">
        <v>71</v>
      </c>
      <c r="C156" s="9"/>
      <c r="D156" s="38">
        <v>186</v>
      </c>
      <c r="E156" s="42">
        <v>500</v>
      </c>
      <c r="F156" s="38">
        <v>503</v>
      </c>
      <c r="G156" s="42">
        <v>500</v>
      </c>
    </row>
    <row r="157" spans="1:7">
      <c r="A157" s="9"/>
      <c r="B157" s="9" t="s">
        <v>72</v>
      </c>
      <c r="C157" s="9"/>
      <c r="D157" s="38">
        <v>864</v>
      </c>
      <c r="E157" s="42">
        <v>1000</v>
      </c>
      <c r="F157" s="38"/>
      <c r="G157" s="42">
        <v>1000</v>
      </c>
    </row>
    <row r="158" spans="1:7">
      <c r="A158" s="9"/>
      <c r="B158" s="9" t="s">
        <v>73</v>
      </c>
      <c r="C158" s="9"/>
      <c r="D158" s="38">
        <v>250</v>
      </c>
      <c r="E158" s="42">
        <v>400</v>
      </c>
      <c r="F158" s="38"/>
      <c r="G158" s="42">
        <v>400</v>
      </c>
    </row>
    <row r="159" spans="1:7">
      <c r="A159" s="9"/>
      <c r="B159" s="9" t="s">
        <v>74</v>
      </c>
      <c r="C159" s="9"/>
      <c r="D159" s="38">
        <v>1610</v>
      </c>
      <c r="E159" s="42">
        <v>500</v>
      </c>
      <c r="F159" s="38">
        <v>30</v>
      </c>
      <c r="G159" s="42">
        <v>500</v>
      </c>
    </row>
    <row r="160" spans="1:7">
      <c r="A160" s="9" t="s">
        <v>75</v>
      </c>
      <c r="B160" s="35"/>
      <c r="C160" s="9"/>
      <c r="D160" s="38"/>
      <c r="E160" s="42"/>
      <c r="F160" s="38"/>
      <c r="G160" s="42"/>
    </row>
    <row r="161" spans="1:9">
      <c r="A161" s="9"/>
      <c r="B161" s="9" t="s">
        <v>82</v>
      </c>
      <c r="C161" s="9"/>
      <c r="D161" s="38">
        <v>124</v>
      </c>
      <c r="E161" s="42">
        <v>5000</v>
      </c>
      <c r="F161" s="38">
        <v>607</v>
      </c>
      <c r="G161" s="42">
        <v>5000</v>
      </c>
      <c r="I161" t="s">
        <v>83</v>
      </c>
    </row>
    <row r="162" spans="1:9">
      <c r="A162" s="9"/>
      <c r="B162" s="9" t="s">
        <v>76</v>
      </c>
      <c r="C162" s="9"/>
      <c r="D162" s="38">
        <v>1399</v>
      </c>
      <c r="E162" s="42">
        <v>1000</v>
      </c>
      <c r="F162" s="38">
        <v>424</v>
      </c>
      <c r="G162" s="42">
        <v>1000</v>
      </c>
    </row>
    <row r="163" spans="1:9">
      <c r="A163" s="9"/>
      <c r="B163" s="9" t="s">
        <v>77</v>
      </c>
      <c r="C163" s="9"/>
      <c r="D163" s="38"/>
      <c r="E163" s="42">
        <v>100</v>
      </c>
      <c r="F163" s="38"/>
      <c r="G163" s="42">
        <v>100</v>
      </c>
    </row>
    <row r="164" spans="1:9">
      <c r="A164" s="9"/>
      <c r="B164" s="9" t="s">
        <v>78</v>
      </c>
      <c r="C164" s="9"/>
      <c r="D164" s="38"/>
      <c r="E164" s="42"/>
      <c r="F164" s="38"/>
      <c r="G164" s="42"/>
    </row>
    <row r="165" spans="1:9">
      <c r="A165" s="9"/>
      <c r="B165" s="9" t="s">
        <v>85</v>
      </c>
      <c r="C165" s="9"/>
      <c r="D165" s="38">
        <v>4741</v>
      </c>
      <c r="E165" s="42">
        <v>1500</v>
      </c>
      <c r="F165" s="38"/>
      <c r="G165" s="42">
        <v>1500</v>
      </c>
      <c r="I165" t="s">
        <v>84</v>
      </c>
    </row>
    <row r="166" spans="1:9">
      <c r="A166" s="9"/>
      <c r="B166" s="9" t="s">
        <v>79</v>
      </c>
      <c r="C166" s="9"/>
      <c r="D166" s="38"/>
      <c r="E166" s="42"/>
      <c r="F166" s="38"/>
      <c r="G166" s="42"/>
    </row>
    <row r="167" spans="1:9" ht="15" thickBot="1"/>
    <row r="168" spans="1:9" ht="15" thickBot="1">
      <c r="A168" s="11" t="s">
        <v>49</v>
      </c>
      <c r="B168" s="9"/>
      <c r="C168" s="35"/>
      <c r="D168" s="40">
        <f>SUM(D144:D166)</f>
        <v>116480</v>
      </c>
      <c r="E168" s="40">
        <f>SUM(E144:E166)</f>
        <v>123560</v>
      </c>
      <c r="F168" s="40">
        <f>SUM(F144:F166)</f>
        <v>52647</v>
      </c>
      <c r="G168" s="40">
        <f>SUM(G144:G166)</f>
        <v>125102</v>
      </c>
    </row>
    <row r="169" spans="1:9">
      <c r="A169" s="19"/>
      <c r="B169" s="19"/>
      <c r="C169" s="19"/>
      <c r="D169" s="48"/>
      <c r="E169" s="48"/>
      <c r="F169" s="48"/>
      <c r="G169" s="48"/>
    </row>
    <row r="170" spans="1:9">
      <c r="A170" s="19"/>
      <c r="B170" s="19"/>
      <c r="C170" s="19"/>
      <c r="D170" s="19"/>
      <c r="E170" s="19"/>
      <c r="F170" s="19"/>
      <c r="G170" s="19"/>
      <c r="H170" s="63">
        <f>SUM(H8:H167)</f>
        <v>80.05</v>
      </c>
    </row>
    <row r="171" spans="1:9">
      <c r="A171" s="19"/>
      <c r="B171" s="19"/>
      <c r="C171" s="19"/>
      <c r="D171" s="19"/>
      <c r="E171" s="19"/>
      <c r="F171" s="19"/>
      <c r="G171" s="19"/>
    </row>
    <row r="172" spans="1:9">
      <c r="A172" s="19"/>
      <c r="B172" s="19"/>
      <c r="C172" s="19"/>
      <c r="D172" s="19"/>
      <c r="E172" s="19"/>
      <c r="F172" s="19"/>
      <c r="G172" s="19"/>
    </row>
    <row r="173" spans="1:9">
      <c r="A173" s="33" t="s">
        <v>59</v>
      </c>
      <c r="B173" s="19"/>
      <c r="C173" s="19"/>
      <c r="D173" s="19"/>
      <c r="E173" s="19"/>
      <c r="F173" s="19"/>
      <c r="G173" s="19"/>
    </row>
    <row r="174" spans="1:9">
      <c r="A174" s="33"/>
      <c r="B174" s="19"/>
      <c r="C174" s="19"/>
      <c r="D174" s="19"/>
      <c r="E174" s="32"/>
      <c r="F174" s="32"/>
      <c r="G174" s="32"/>
    </row>
    <row r="175" spans="1:9">
      <c r="A175" s="36"/>
      <c r="B175" s="19"/>
      <c r="C175" s="29">
        <v>2018</v>
      </c>
      <c r="D175" s="29">
        <v>2018</v>
      </c>
      <c r="E175" s="29">
        <v>2019</v>
      </c>
      <c r="F175" s="29">
        <v>2019</v>
      </c>
    </row>
    <row r="176" spans="1:9" ht="25.5" customHeight="1">
      <c r="A176" s="19"/>
      <c r="B176" s="19"/>
      <c r="C176" s="65" t="s">
        <v>132</v>
      </c>
      <c r="D176" s="67" t="s">
        <v>14</v>
      </c>
      <c r="E176" s="65" t="s">
        <v>132</v>
      </c>
      <c r="F176" s="67" t="s">
        <v>14</v>
      </c>
    </row>
    <row r="177" spans="1:7">
      <c r="A177" s="19"/>
      <c r="B177" s="19"/>
      <c r="C177" s="65">
        <v>4098</v>
      </c>
      <c r="D177" s="30" t="s">
        <v>15</v>
      </c>
      <c r="E177" s="65">
        <v>4079</v>
      </c>
      <c r="F177" s="30" t="s">
        <v>15</v>
      </c>
    </row>
    <row r="178" spans="1:7" s="1" customFormat="1">
      <c r="A178" s="19"/>
      <c r="B178" s="19"/>
      <c r="C178" s="65"/>
      <c r="D178" s="30"/>
      <c r="E178" s="65"/>
      <c r="F178" s="30"/>
      <c r="G178" s="61"/>
    </row>
    <row r="179" spans="1:7" s="1" customFormat="1">
      <c r="A179" s="19"/>
      <c r="B179" s="19"/>
      <c r="C179" s="65"/>
      <c r="D179" s="30"/>
      <c r="E179" s="65" t="s">
        <v>135</v>
      </c>
      <c r="F179" s="30"/>
      <c r="G179" s="61" t="s">
        <v>133</v>
      </c>
    </row>
    <row r="180" spans="1:7">
      <c r="A180" s="19" t="s">
        <v>136</v>
      </c>
      <c r="B180" s="19"/>
      <c r="C180" s="37"/>
      <c r="D180" s="68">
        <f>9.63+1.47</f>
        <v>11.100000000000001</v>
      </c>
      <c r="E180" s="62">
        <f>SUM(F180-D180)</f>
        <v>-1.7800000000000011</v>
      </c>
      <c r="F180" s="5">
        <f>+H8</f>
        <v>9.32</v>
      </c>
      <c r="G180" s="59">
        <f t="shared" ref="G180:G186" si="0">E180/D180</f>
        <v>-0.16036036036036044</v>
      </c>
    </row>
    <row r="181" spans="1:7">
      <c r="A181" s="19" t="s">
        <v>47</v>
      </c>
      <c r="B181" s="19"/>
      <c r="C181" s="37"/>
      <c r="D181" s="68">
        <v>4.7699999999999996</v>
      </c>
      <c r="E181" s="62">
        <f>SUM(F181-D181)</f>
        <v>0.75</v>
      </c>
      <c r="F181" s="5">
        <f>+H42</f>
        <v>5.52</v>
      </c>
      <c r="G181" s="59">
        <f t="shared" si="0"/>
        <v>0.15723270440251574</v>
      </c>
    </row>
    <row r="182" spans="1:7">
      <c r="A182" s="19" t="s">
        <v>16</v>
      </c>
      <c r="B182" s="19"/>
      <c r="C182" s="37"/>
      <c r="D182" s="68">
        <v>10.98</v>
      </c>
      <c r="E182" s="62">
        <f>SUM(F182-D182)</f>
        <v>4.9999999999998934E-2</v>
      </c>
      <c r="F182" s="5">
        <f>+H75</f>
        <v>11.03</v>
      </c>
      <c r="G182" s="59">
        <f t="shared" si="0"/>
        <v>4.5537340619306857E-3</v>
      </c>
    </row>
    <row r="183" spans="1:7">
      <c r="A183" s="19" t="s">
        <v>17</v>
      </c>
      <c r="B183" s="19"/>
      <c r="C183" s="37"/>
      <c r="D183" s="68"/>
      <c r="E183" s="62"/>
      <c r="G183" s="59"/>
    </row>
    <row r="184" spans="1:7">
      <c r="A184" s="19" t="s">
        <v>18</v>
      </c>
      <c r="B184" s="53" t="s">
        <v>139</v>
      </c>
      <c r="C184" s="37"/>
      <c r="D184" s="68">
        <v>20.99</v>
      </c>
      <c r="E184" s="62">
        <f>SUM(F184-D184)</f>
        <v>1.8100000000000023</v>
      </c>
      <c r="F184" s="5">
        <f>+H93</f>
        <v>22.8</v>
      </c>
      <c r="G184" s="59">
        <f t="shared" si="0"/>
        <v>8.623153882801346E-2</v>
      </c>
    </row>
    <row r="185" spans="1:7">
      <c r="A185" s="19" t="s">
        <v>19</v>
      </c>
      <c r="B185" s="53" t="s">
        <v>140</v>
      </c>
      <c r="C185" s="37"/>
      <c r="D185" s="68">
        <v>22.69</v>
      </c>
      <c r="E185" s="62">
        <f>SUM(F185-D185)</f>
        <v>0.10999999999999943</v>
      </c>
      <c r="F185" s="5">
        <f>+H136</f>
        <v>22.8</v>
      </c>
      <c r="G185" s="59">
        <f t="shared" si="0"/>
        <v>4.8479506390480135E-3</v>
      </c>
    </row>
    <row r="186" spans="1:7">
      <c r="A186" s="19" t="s">
        <v>90</v>
      </c>
      <c r="B186" s="19"/>
      <c r="C186" s="37"/>
      <c r="D186" s="68">
        <v>8.5399999999999991</v>
      </c>
      <c r="E186" s="62">
        <f>SUM(F186-D186)</f>
        <v>4.0000000000000924E-2</v>
      </c>
      <c r="F186" s="5">
        <f>+H61</f>
        <v>8.58</v>
      </c>
      <c r="G186" s="59">
        <f t="shared" si="0"/>
        <v>4.6838407494146283E-3</v>
      </c>
    </row>
    <row r="187" spans="1:7">
      <c r="A187" s="19"/>
      <c r="B187" s="53" t="s">
        <v>134</v>
      </c>
      <c r="C187" s="37"/>
      <c r="D187" s="68"/>
      <c r="E187" s="62"/>
      <c r="G187" s="59"/>
    </row>
    <row r="188" spans="1:7">
      <c r="A188" s="19" t="s">
        <v>21</v>
      </c>
      <c r="B188" s="19"/>
      <c r="C188" s="37"/>
      <c r="D188" s="69">
        <f>SUM(D180:D187)</f>
        <v>79.069999999999993</v>
      </c>
      <c r="E188" s="62">
        <f>SUM(E180:E187)</f>
        <v>0.98000000000000043</v>
      </c>
      <c r="F188" s="32">
        <f>SUM(F180:F187)</f>
        <v>80.05</v>
      </c>
      <c r="G188" s="59">
        <f>E188/D188</f>
        <v>1.2394081193878848E-2</v>
      </c>
    </row>
    <row r="189" spans="1:7">
      <c r="A189" s="19"/>
      <c r="B189" s="19"/>
      <c r="C189" s="32"/>
      <c r="D189" s="1"/>
      <c r="E189" s="53" t="s">
        <v>130</v>
      </c>
      <c r="F189" s="60">
        <f>+F188-D188</f>
        <v>0.98000000000000398</v>
      </c>
      <c r="G189" s="59"/>
    </row>
    <row r="190" spans="1:7">
      <c r="D190" s="1"/>
      <c r="E190" s="54"/>
      <c r="F190" s="52"/>
    </row>
    <row r="191" spans="1:7" s="1" customFormat="1">
      <c r="E191" s="54"/>
      <c r="F191" s="52"/>
    </row>
    <row r="192" spans="1:7">
      <c r="D192" s="1"/>
      <c r="E192"/>
    </row>
    <row r="193" spans="1:6">
      <c r="A193" s="64" t="s">
        <v>138</v>
      </c>
      <c r="D193" s="29">
        <v>2018</v>
      </c>
      <c r="E193" s="16" t="s">
        <v>135</v>
      </c>
      <c r="F193" s="29">
        <v>2019</v>
      </c>
    </row>
    <row r="194" spans="1:6">
      <c r="A194" s="19" t="s">
        <v>136</v>
      </c>
      <c r="B194" s="19"/>
      <c r="D194" s="58">
        <f>+E8</f>
        <v>45450</v>
      </c>
      <c r="E194" s="58">
        <f>+F194-D194</f>
        <v>-7450</v>
      </c>
      <c r="F194" s="58">
        <f>+G8</f>
        <v>38000</v>
      </c>
    </row>
    <row r="195" spans="1:6">
      <c r="A195" s="19" t="s">
        <v>47</v>
      </c>
      <c r="B195" s="19"/>
      <c r="D195" s="58">
        <f>+E42</f>
        <v>19550</v>
      </c>
      <c r="E195" s="58">
        <f t="shared" ref="E195:E203" si="1">+F195-D195</f>
        <v>2950</v>
      </c>
      <c r="F195" s="58">
        <f>+G42</f>
        <v>22500</v>
      </c>
    </row>
    <row r="196" spans="1:6">
      <c r="A196" s="19" t="s">
        <v>16</v>
      </c>
      <c r="B196" s="19"/>
      <c r="D196" s="58">
        <f>+E75</f>
        <v>45000</v>
      </c>
      <c r="E196" s="58">
        <f t="shared" si="1"/>
        <v>0</v>
      </c>
      <c r="F196" s="58">
        <f>+G75</f>
        <v>45000</v>
      </c>
    </row>
    <row r="197" spans="1:6">
      <c r="A197" s="19" t="s">
        <v>17</v>
      </c>
      <c r="B197" s="19"/>
      <c r="D197" s="58"/>
      <c r="E197" s="58">
        <f t="shared" si="1"/>
        <v>0</v>
      </c>
      <c r="F197" s="58"/>
    </row>
    <row r="198" spans="1:6">
      <c r="A198" s="19"/>
      <c r="B198" s="53" t="s">
        <v>139</v>
      </c>
      <c r="D198" s="58">
        <f>+E93</f>
        <v>86000</v>
      </c>
      <c r="E198" s="58">
        <f t="shared" si="1"/>
        <v>7000</v>
      </c>
      <c r="F198" s="58">
        <f>+G93</f>
        <v>93000</v>
      </c>
    </row>
    <row r="199" spans="1:6">
      <c r="A199" s="19"/>
      <c r="B199" s="53" t="s">
        <v>140</v>
      </c>
      <c r="D199" s="58">
        <f>+E136</f>
        <v>93000</v>
      </c>
      <c r="E199" s="58">
        <f t="shared" si="1"/>
        <v>0</v>
      </c>
      <c r="F199" s="58">
        <f>+G136</f>
        <v>93000</v>
      </c>
    </row>
    <row r="200" spans="1:6">
      <c r="A200" s="19" t="s">
        <v>90</v>
      </c>
      <c r="B200" s="19"/>
      <c r="D200" s="58">
        <f>+E61</f>
        <v>35000</v>
      </c>
      <c r="E200" s="58">
        <f t="shared" si="1"/>
        <v>0</v>
      </c>
      <c r="F200" s="58">
        <f>+G61</f>
        <v>35000</v>
      </c>
    </row>
    <row r="201" spans="1:6">
      <c r="A201" s="19" t="s">
        <v>20</v>
      </c>
      <c r="B201" s="19"/>
      <c r="D201" s="58">
        <v>0</v>
      </c>
      <c r="E201" s="58">
        <f t="shared" si="1"/>
        <v>0</v>
      </c>
      <c r="F201" s="58">
        <v>0</v>
      </c>
    </row>
    <row r="202" spans="1:6" s="1" customFormat="1">
      <c r="A202" s="19"/>
      <c r="B202" s="19"/>
      <c r="D202" s="58"/>
      <c r="E202" s="58"/>
      <c r="F202" s="58"/>
    </row>
    <row r="203" spans="1:6">
      <c r="D203" s="58">
        <f>SUM(D194:D201)</f>
        <v>324000</v>
      </c>
      <c r="E203" s="58">
        <f t="shared" si="1"/>
        <v>2500</v>
      </c>
      <c r="F203" s="58">
        <f>SUM(F194:F201)</f>
        <v>326500</v>
      </c>
    </row>
  </sheetData>
  <pageMargins left="0.25" right="0.25" top="0.75" bottom="0.75" header="0.3" footer="0.3"/>
  <pageSetup orientation="portrait" r:id="rId1"/>
  <headerFooter>
    <oddHeader>&amp;R&amp;D
&amp;T</oddHeader>
    <oddFooter>&amp;CPage &amp;P of &amp;N&amp;RPrepared by Finance Resource Team</oddFooter>
  </headerFooter>
  <rowBreaks count="2" manualBreakCount="2">
    <brk id="36" max="6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cindytamming</dc:creator>
  <cp:lastModifiedBy>Evert Nagel</cp:lastModifiedBy>
  <cp:lastPrinted>2018-07-25T19:21:52Z</cp:lastPrinted>
  <dcterms:created xsi:type="dcterms:W3CDTF">2013-08-14T00:21:09Z</dcterms:created>
  <dcterms:modified xsi:type="dcterms:W3CDTF">2018-08-01T17:57:34Z</dcterms:modified>
</cp:coreProperties>
</file>